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Údržba vodního toku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Údržba vodního toku'!$C$85:$K$171</definedName>
    <definedName name="_xlnm.Print_Area" localSheetId="1">'01 - Údržba vodního toku'!$C$73:$K$171</definedName>
    <definedName name="_xlnm.Print_Titles" localSheetId="1">'01 - Údržba vodního toku'!$85:$85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2" r="J145"/>
  <c r="J132"/>
  <c r="BK126"/>
  <c r="J124"/>
  <c r="J119"/>
  <c r="J110"/>
  <c r="BK89"/>
  <c r="BK171"/>
  <c r="BK167"/>
  <c r="BK119"/>
  <c r="BK110"/>
  <c r="BK102"/>
  <c r="J92"/>
  <c r="BK134"/>
  <c r="J171"/>
  <c r="BK164"/>
  <c r="BK162"/>
  <c r="J161"/>
  <c r="BK154"/>
  <c r="BK149"/>
  <c r="BK139"/>
  <c r="BK92"/>
  <c r="J165"/>
  <c r="BK136"/>
  <c r="BK129"/>
  <c r="J126"/>
  <c r="BK121"/>
  <c r="BK113"/>
  <c r="J105"/>
  <c r="BK168"/>
  <c r="J167"/>
  <c r="BK116"/>
  <c r="J99"/>
  <c r="BK165"/>
  <c r="J136"/>
  <c r="BK170"/>
  <c r="J164"/>
  <c r="J162"/>
  <c r="J158"/>
  <c r="BK151"/>
  <c r="J149"/>
  <c r="BK108"/>
  <c r="BK96"/>
  <c r="J166"/>
  <c r="J134"/>
  <c r="J129"/>
  <c r="BK124"/>
  <c r="J121"/>
  <c r="J116"/>
  <c r="J108"/>
  <c r="BK169"/>
  <c r="J168"/>
  <c r="BK166"/>
  <c r="J113"/>
  <c r="J96"/>
  <c r="J139"/>
  <c r="BK132"/>
  <c r="J170"/>
  <c r="BK163"/>
  <c r="BK161"/>
  <c r="J154"/>
  <c r="J142"/>
  <c r="BK105"/>
  <c r="J89"/>
  <c r="BK142"/>
  <c r="J102"/>
  <c r="J169"/>
  <c r="J163"/>
  <c r="BK158"/>
  <c r="J151"/>
  <c r="BK145"/>
  <c r="BK99"/>
  <c i="1" r="AS54"/>
  <c i="2" l="1" r="T88"/>
  <c r="T87"/>
  <c r="T135"/>
  <c r="BK160"/>
  <c r="J160"/>
  <c r="J66"/>
  <c r="BK88"/>
  <c r="BK135"/>
  <c r="J135"/>
  <c r="J62"/>
  <c r="BK148"/>
  <c r="J148"/>
  <c r="J63"/>
  <c r="T148"/>
  <c r="P160"/>
  <c r="P88"/>
  <c r="P87"/>
  <c r="P86"/>
  <c i="1" r="AU55"/>
  <c i="2" r="P135"/>
  <c r="P148"/>
  <c r="R160"/>
  <c r="R88"/>
  <c r="R135"/>
  <c r="R148"/>
  <c r="T160"/>
  <c r="BK153"/>
  <c r="J153"/>
  <c r="J64"/>
  <c r="BK157"/>
  <c r="J157"/>
  <c r="J65"/>
  <c r="F55"/>
  <c r="J80"/>
  <c r="BE110"/>
  <c r="BE136"/>
  <c r="BE145"/>
  <c r="BE149"/>
  <c r="BE151"/>
  <c r="BE154"/>
  <c r="BE158"/>
  <c r="BE161"/>
  <c r="BE162"/>
  <c r="BE163"/>
  <c r="BE168"/>
  <c r="BE169"/>
  <c r="BE170"/>
  <c r="BE89"/>
  <c r="BE92"/>
  <c r="BE102"/>
  <c r="BE132"/>
  <c r="BE139"/>
  <c r="BE164"/>
  <c r="BE165"/>
  <c r="BE166"/>
  <c r="E48"/>
  <c r="BE105"/>
  <c r="BE116"/>
  <c r="BE167"/>
  <c r="BE171"/>
  <c r="BE96"/>
  <c r="BE99"/>
  <c r="BE108"/>
  <c r="BE113"/>
  <c r="BE119"/>
  <c r="BE121"/>
  <c r="BE124"/>
  <c r="BE126"/>
  <c r="BE129"/>
  <c r="BE134"/>
  <c r="BE142"/>
  <c r="F36"/>
  <c i="1" r="BC55"/>
  <c r="BC54"/>
  <c r="AY54"/>
  <c i="2" r="F34"/>
  <c i="1" r="BA55"/>
  <c r="BA54"/>
  <c r="W30"/>
  <c i="2" r="F37"/>
  <c i="1" r="BD55"/>
  <c r="BD54"/>
  <c r="W33"/>
  <c r="AU54"/>
  <c i="2" r="F35"/>
  <c i="1" r="BB55"/>
  <c r="BB54"/>
  <c r="AX54"/>
  <c i="2" r="J34"/>
  <c i="1" r="AW55"/>
  <c i="2" l="1" r="BK87"/>
  <c r="J87"/>
  <c r="J60"/>
  <c r="R87"/>
  <c r="R86"/>
  <c r="T86"/>
  <c r="J88"/>
  <c r="J61"/>
  <c r="J33"/>
  <c i="1" r="AV55"/>
  <c r="AT55"/>
  <c r="W32"/>
  <c i="2" r="F33"/>
  <c i="1" r="AZ55"/>
  <c r="AZ54"/>
  <c r="AV54"/>
  <c r="AK29"/>
  <c r="AW54"/>
  <c r="AK30"/>
  <c r="W31"/>
  <c i="2" l="1" r="BK86"/>
  <c r="J86"/>
  <c r="J59"/>
  <c i="1" r="AT54"/>
  <c r="W29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<sst xmlns="http://schemas.openxmlformats.org/spreadsheetml/2006/main">
  <si>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</si>
  <si>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</si>
  <si>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</si>
  <si>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</si>
  <si>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</si>
  <si>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{931c55c5-5001-4601-be27-01127a2af0dd}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</si>
  <si>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</si>
  <si>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</si>
  <si>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</si>
  <si>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</si>
  <si>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</si>
  <si>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</si>
  <si>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</si>
  <si>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</si>
  <si>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323300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</si>
  <si>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</si>
  <si>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</si>
  <si>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Nivnička km 6,500-7,200 - odstranění nánosů, oprava nátrží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</si>
  <si>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</si>
  <si>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</si>
  <si>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</si>
  <si>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</si>
  <si>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</si>
  <si>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</si>
  <si>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</si>
  <si>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</si>
  <si>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19. 7. 2023</t>
  </si>
  <si>
    <t>10</t>
  </si>
  <si>
    <t>100</t>
  </si>
  <si>
    <t>Zadavatel:</t>
  </si>
  <si>
    <t>IČ:</t>
  </si>
  <si>
    <t xml:space="preserve">Povodí Moravy, s.p., Brno, Dřevařská 11  </t>
  </si>
  <si>
    <t>DIČ:</t>
  </si>
  <si>
    <t>Uchazeč:</t>
  </si>
  <si>
    <t>Vyplň údaj</t>
  </si>
  <si>
    <t>Projektant:</t>
  </si>
  <si>
    <t>Povodí Moravy, s.p., závod Uh. Hradiště - projekce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</si>
  <si>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</si>
  <si>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</si>
  <si>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</si>
  <si>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</si>
  <si>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</si>
  <si>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</si>
  <si>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</si>
  <si>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</si>
  <si>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</si>
  <si>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</si>
  <si>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</si>
  <si>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</si>
  <si>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</si>
  <si>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</si>
  <si>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</si>
  <si>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</si>
  <si>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</si>
  <si>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</si>
  <si>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</si>
  <si>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</si>
  <si>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</si>
  <si>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</si>
  <si>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</si>
  <si>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</si>
  <si>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</si>
  <si>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</si>
  <si>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</si>
  <si>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</si>
  <si>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</si>
  <si>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</si>
  <si>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</si>
  <si>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</si>
  <si>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</si>
  <si>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</si>
  <si>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</si>
  <si>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</si>
  <si>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</si>
  <si>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</si>
  <si>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</si>
  <si>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</si>
  <si>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</si>
  <si>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</si>
  <si>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</si>
  <si>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</si>
  <si>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</si>
  <si>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Údržba vodního toku</t>
  </si>
  <si>
    <t>STA</t>
  </si>
  <si>
    <t>{58d6c401-40e2-451b-a9be-fcabe596cd79}</t>
  </si>
  <si>
    <t>2</t>
  </si>
  <si>
    <t>KRYCÍ LIST SOUPISU PRACÍ</t>
  </si>
  <si>
    <t>Objekt:</t>
  </si>
  <si>
    <t>01 - Údržba vodního toku</t>
  </si>
  <si>
    <t xml:space="preserve">Povodí Moravy, s.p., Brno,  Dřevařská 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</si>
  <si>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</si>
  <si>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</si>
  <si>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</si>
  <si>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</si>
  <si>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</si>
  <si>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</si>
  <si>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</si>
  <si>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</si>
  <si>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</si>
  <si>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</si>
  <si>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</si>
  <si>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</si>
  <si>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</si>
  <si>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</si>
  <si>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</si>
  <si>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</si>
  <si>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</si>
  <si>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</si>
  <si>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</si>
  <si>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</si>
  <si>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</si>
  <si>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</si>
  <si>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</si>
  <si>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</si>
  <si>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</si>
  <si>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</si>
  <si>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</si>
  <si>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</si>
  <si>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</si>
  <si>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121151124</t>
  </si>
  <si>
    <t>Sejmutí ornice strojně při souvislé ploše přes 500 m2, tl. vrstvy přes 200 do 250 mm</t>
  </si>
  <si>
    <t>m2</t>
  </si>
  <si>
    <t>CS ÚRS 2023 02</t>
  </si>
  <si>
    <t>4</t>
  </si>
  <si>
    <t>595920600</t>
  </si>
  <si>
    <t>Online PSC</t>
  </si>
  <si>
    <t>https://podminky.urs.cz/item/CS_URS_2023_02/121151124</t>
  </si>
  <si>
    <t>VV</t>
  </si>
  <si>
    <t>6440 " dle projektu obce Nivnice na výsadbu lesoparku, s přesunutím na určené okraje skládky</t>
  </si>
  <si>
    <t>124253103</t>
  </si>
  <si>
    <t>Vykopávky pro koryta vodotečí strojně v hornině třídy těžitelnosti I skupiny 3 přes 5 000 do 20 000 m3</t>
  </si>
  <si>
    <t>m3</t>
  </si>
  <si>
    <t>-287403008</t>
  </si>
  <si>
    <t>https://podminky.urs.cz/item/CS_URS_2023_02/124253103</t>
  </si>
  <si>
    <t>Z hlediska ochrany životního prostředí mohou být stavební práce prováděny od 01.09. do 28.02. kalendářního roku</t>
  </si>
  <si>
    <t>6745 "viz. kubaturový list</t>
  </si>
  <si>
    <t>3</t>
  </si>
  <si>
    <t>124253119</t>
  </si>
  <si>
    <t>Vykopávky pro koryta vodotečí strojně Příplatek k cenám za vykopávky pro koryta vodotečí v tekoucí vodě při LTM v hornině třídy těžitelnosti I skupiny 3</t>
  </si>
  <si>
    <t>-1664484491</t>
  </si>
  <si>
    <t>https://podminky.urs.cz/item/CS_URS_2023_02/124253119</t>
  </si>
  <si>
    <t>0,4*6745</t>
  </si>
  <si>
    <t>162253101</t>
  </si>
  <si>
    <t>Vodorovné přemístění nánosu z vodních nádrží nebo rybníků s vyklopením a hrubým urovnáním skládky při únosnosti dna přes 40 kPa, na vzdálenost přes 20 do 60 m</t>
  </si>
  <si>
    <t>925420460</t>
  </si>
  <si>
    <t>https://podminky.urs.cz/item/CS_URS_2023_02/162253101</t>
  </si>
  <si>
    <t>0,5*6745" potřebné přemístění zeminy z nánosů na místa nakládání výkopku</t>
  </si>
  <si>
    <t>5</t>
  </si>
  <si>
    <t>162253901</t>
  </si>
  <si>
    <t>Vodorovné přemístění nánosu z vodních nádrží nebo rybníků s vyklopením a hrubým urovnáním skládky Příplatek k ceně -3101 za každých dalších i započatých 40 m přes 60 m</t>
  </si>
  <si>
    <t>-484945327</t>
  </si>
  <si>
    <t>https://podminky.urs.cz/item/CS_URS_2023_02/162253901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</si>
  <si>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</si>
  <si>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</si>
  <si>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</si>
  <si>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2085601716</t>
  </si>
  <si>
    <t>https://podminky.urs.cz/item/CS_URS_2023_02/162651112</t>
  </si>
  <si>
    <t>6745" po místních komunikacích na určenou skládku obce Nivnice pro výsadbu lesoparku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</si>
  <si>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</si>
  <si>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</si>
  <si>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</si>
  <si>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1615980561</t>
  </si>
  <si>
    <t>https://podminky.urs.cz/item/CS_URS_2023_02/167151111</t>
  </si>
  <si>
    <t>8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</si>
  <si>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</si>
  <si>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</si>
  <si>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1990974870</t>
  </si>
  <si>
    <t>https://podminky.urs.cz/item/CS_URS_2023_02/171103201</t>
  </si>
  <si>
    <t>1*60</t>
  </si>
  <si>
    <t>9</t>
  </si>
  <si>
    <t>171251201</t>
  </si>
  <si>
    <t>Uložení sypaniny na skládky nebo meziskládky bez hutnění s upravením uložené sypaniny do předepsaného tvaru</t>
  </si>
  <si>
    <t>-27338495</t>
  </si>
  <si>
    <t>https://podminky.urs.cz/item/CS_URS_2023_02/171251201</t>
  </si>
  <si>
    <t>6745</t>
  </si>
  <si>
    <t>181451121</t>
  </si>
  <si>
    <t>Založení trávníku na půdě předem připravené plochy přes 1000 m2 výsevem včetně utažení lučního v rovině nebo na svahu do 1:5</t>
  </si>
  <si>
    <t>460839934</t>
  </si>
  <si>
    <t>https://podminky.urs.cz/item/CS_URS_2023_02/181451121</t>
  </si>
  <si>
    <t>4*1610</t>
  </si>
  <si>
    <t>11</t>
  </si>
  <si>
    <t>M</t>
  </si>
  <si>
    <t>00572472</t>
  </si>
  <si>
    <t>osivo směs travní krajinná-rovinná</t>
  </si>
  <si>
    <t>kg</t>
  </si>
  <si>
    <t>627877932</t>
  </si>
  <si>
    <t>6440*0,02 'Přepočtené koeficientem množství</t>
  </si>
  <si>
    <t>12</t>
  </si>
  <si>
    <t>181451123</t>
  </si>
  <si>
    <t>Založení trávníku na půdě předem připravené plochy přes 1000 m2 výsevem včetně utažení lučního na svahu přes 1:2 do 1:1</t>
  </si>
  <si>
    <t>1734866450</t>
  </si>
  <si>
    <t>https://podminky.urs.cz/item/CS_URS_2023_02/181451123</t>
  </si>
  <si>
    <t>6267 "viz. kubat. list</t>
  </si>
  <si>
    <t>13</t>
  </si>
  <si>
    <t>00572474</t>
  </si>
  <si>
    <t>osivo směs travní krajinná-svahová</t>
  </si>
  <si>
    <t>1623673795</t>
  </si>
  <si>
    <t>6267*0,02 'Přepočtené koeficientem množství</t>
  </si>
  <si>
    <t>14</t>
  </si>
  <si>
    <t>181951111</t>
  </si>
  <si>
    <t>Úprava pláně vyrovnáním výškových rozdílů strojně v hornině třídy těžitelnosti I, skupiny 1 až 3 bez zhutnění</t>
  </si>
  <si>
    <t>539551564</t>
  </si>
  <si>
    <t>https://podminky.urs.cz/item/CS_URS_2023_02/181951111</t>
  </si>
  <si>
    <t>4*1610" v usecích, kde bude nutno pojíždět a pracovat na zatravněných plochách</t>
  </si>
  <si>
    <t>182151111</t>
  </si>
  <si>
    <t>Svahování trvalých svahů do projektovaných profilů strojně s potřebným přemístěním výkopku při svahování v zářezech v hornině třídy těžitelnosti I, skupiny 1 až 3</t>
  </si>
  <si>
    <t>677055773</t>
  </si>
  <si>
    <t>https://podminky.urs.cz/item/CS_URS_2023_02/182151111</t>
  </si>
  <si>
    <t>16</t>
  </si>
  <si>
    <t>R 01</t>
  </si>
  <si>
    <t>Příplatek za výkop v mostních profilech</t>
  </si>
  <si>
    <t>-1195993551</t>
  </si>
  <si>
    <t xml:space="preserve">120 "celkem  po mosty a lávkami, původní opevnění nesmí být narušeno</t>
  </si>
  <si>
    <t>17</t>
  </si>
  <si>
    <t>R 03</t>
  </si>
  <si>
    <t>Odvoz a uložení všech ostatních odpadů na zařízeních k tomu určených (řízené skládky apod.) v souladu s platnými právními předpisy na úseku odpadového hospodářství (zákon č. 185/2001 Sb., o odpadech)</t>
  </si>
  <si>
    <t>t</t>
  </si>
  <si>
    <t>446761374</t>
  </si>
  <si>
    <t>Vodorovné konstrukce</t>
  </si>
  <si>
    <t>18</t>
  </si>
  <si>
    <t>457315812</t>
  </si>
  <si>
    <t>Těsnicí nebo opevňovací vrstva z prostého betonu pro prostředí s mrazovými cykly tř. C 30/37, tl. vrstvy 150 mm</t>
  </si>
  <si>
    <t>399386957</t>
  </si>
  <si>
    <t>https://podminky.urs.cz/item/CS_URS_2023_02/457315812</t>
  </si>
  <si>
    <t>15 " bet. lože pod opravované dlažby</t>
  </si>
  <si>
    <t>19</t>
  </si>
  <si>
    <t>462511370</t>
  </si>
  <si>
    <t>Zához z lomového kamene neupraveného záhozového bez proštěrkování z terénu, hmotnosti jednotlivých kamenů přes 200 do 500 kg</t>
  </si>
  <si>
    <t>714545783</t>
  </si>
  <si>
    <t>https://podminky.urs.cz/item/CS_URS_2023_02/462511370</t>
  </si>
  <si>
    <t>1,2*60</t>
  </si>
  <si>
    <t>20</t>
  </si>
  <si>
    <t>462519003</t>
  </si>
  <si>
    <t>Zához z lomového kamene neupraveného záhozového Příplatek k cenám za urovnání viditelných ploch záhozu z kamene, hmotnosti jednotlivých kamenů přes 200 do 500 kg</t>
  </si>
  <si>
    <t>2120567174</t>
  </si>
  <si>
    <t>https://podminky.urs.cz/item/CS_URS_2023_02/462519003</t>
  </si>
  <si>
    <t xml:space="preserve">1,8*60 + 1,8*100" urovnání nového i stávajícího záhozu, který je na některých úsecích narušen </t>
  </si>
  <si>
    <t>465513217</t>
  </si>
  <si>
    <t>Oprava dlažeb z lomového kamene lomařsky upraveného pro dlažbu o ploše opravovaných míst do 20 m2 jednotlivě včetně dodání kamene na cementovou maltu, s vyspárováním cementovou maltou, tl. kamene 250 mm</t>
  </si>
  <si>
    <t>101935347</t>
  </si>
  <si>
    <t>https://podminky.urs.cz/item/CS_URS_2023_02/465513217</t>
  </si>
  <si>
    <t>15 " oprava příp. poškozených dlažeb určených investorem</t>
  </si>
  <si>
    <t>Komunikace pozemní</t>
  </si>
  <si>
    <t>22</t>
  </si>
  <si>
    <t>572211111</t>
  </si>
  <si>
    <t>Vyspravení výtluků a propadlých míst na krajnicích a komunikacích s rozprostřením a zhutněním kamenivem hrubým drceným</t>
  </si>
  <si>
    <t>-1633841744</t>
  </si>
  <si>
    <t>https://podminky.urs.cz/item/CS_URS_2023_02/572211111</t>
  </si>
  <si>
    <t>23</t>
  </si>
  <si>
    <t>572241112</t>
  </si>
  <si>
    <t>Vyspravení výtluků materiálem na bázi asfaltu s řezáním, vysekáním, očištěním, zaplněním směsí a zhutněním asfaltovým betonem ACO (AB) při vyspravované ploše na 1 km komunikace do 10 % tl. přes 40 do 60 mm</t>
  </si>
  <si>
    <t>-1453579839</t>
  </si>
  <si>
    <t>https://podminky.urs.cz/item/CS_URS_2023_02/572241112</t>
  </si>
  <si>
    <t>Ostatní konstrukce a práce, bourání</t>
  </si>
  <si>
    <t>24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</si>
  <si>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</si>
  <si>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</si>
  <si>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-1995221982</t>
  </si>
  <si>
    <t>https://podminky.urs.cz/item/CS_URS_2023_02/938901101</t>
  </si>
  <si>
    <t>1567 "viz. kubaturový list, očištění dlažeb od zbytků nánosů</t>
  </si>
  <si>
    <t>998</t>
  </si>
  <si>
    <t>Přesun hmot</t>
  </si>
  <si>
    <t>25</t>
  </si>
  <si>
    <t>998332011</t>
  </si>
  <si>
    <t>Přesun hmot pro úpravy vodních toků a kanály, hráze rybníků apod. dopravní vzdálenost do 500 m</t>
  </si>
  <si>
    <t>-585980818</t>
  </si>
  <si>
    <t>https://podminky.urs.cz/item/CS_URS_2023_02/998332011</t>
  </si>
  <si>
    <t>VRN</t>
  </si>
  <si>
    <t>Vedlejší rozpočtové náklady</t>
  </si>
  <si>
    <t>26</t>
  </si>
  <si>
    <t>R V01</t>
  </si>
  <si>
    <t>Zařízení staveniště - všechny náklady spojené s vybudováním, provozem a odstraněním zařízení staveniště</t>
  </si>
  <si>
    <t>obj.</t>
  </si>
  <si>
    <t>1024</t>
  </si>
  <si>
    <t>-143130604</t>
  </si>
  <si>
    <t>27</t>
  </si>
  <si>
    <t>R V02</t>
  </si>
  <si>
    <t>Geodetické práce během výstavby, dokumentace skutečného provedení včetně geodetického zaměření apod.</t>
  </si>
  <si>
    <t>1496758622</t>
  </si>
  <si>
    <t>28</t>
  </si>
  <si>
    <t>R V03</t>
  </si>
  <si>
    <t>Vytyčení a ochrana inženýrských sítí a zařízení</t>
  </si>
  <si>
    <t>585729804</t>
  </si>
  <si>
    <t>29</t>
  </si>
  <si>
    <t>R V04</t>
  </si>
  <si>
    <t>Zajištění plnění povinností BOZP dle platných zákonů, vyhlášek a nařízení ( z. č. 309/2006 Sb., NV 591/2006 Sb., z. č. 251/2005 Sb., z. č. 88/2016 Sb. apod.)</t>
  </si>
  <si>
    <t>-1121856301</t>
  </si>
  <si>
    <t>30</t>
  </si>
  <si>
    <t>R V05</t>
  </si>
  <si>
    <t>Uvedení stavbou dotčených pozemků a komunikací do původního stavu a jejich protokolární předání zpět vlastníkům + pasportizace komunikací</t>
  </si>
  <si>
    <t>-346262278</t>
  </si>
  <si>
    <t>31</t>
  </si>
  <si>
    <t>R V06</t>
  </si>
  <si>
    <t>Průběžné čištění dotčených komunikací a cest</t>
  </si>
  <si>
    <t>464597046</t>
  </si>
  <si>
    <t>32</t>
  </si>
  <si>
    <t>R V07</t>
  </si>
  <si>
    <t>Zajištění odpovídajícího dopravního značení a příp. povolení od Policie ČR</t>
  </si>
  <si>
    <t>855911202</t>
  </si>
  <si>
    <t>33</t>
  </si>
  <si>
    <t>R V08</t>
  </si>
  <si>
    <t>Zpracování povodňového a havarijního plánu</t>
  </si>
  <si>
    <t>360228463</t>
  </si>
  <si>
    <t>34</t>
  </si>
  <si>
    <t>R V09</t>
  </si>
  <si>
    <t xml:space="preserve">Zřízení a odstranění příp. potřebných sjízdných ramp z říčního materiálu, potřebné úpravy nájezdů </t>
  </si>
  <si>
    <t>-244801545</t>
  </si>
  <si>
    <t>35</t>
  </si>
  <si>
    <t>R V10</t>
  </si>
  <si>
    <t xml:space="preserve">Zajištění ochrany vzrostlých stromů před poškozením a nezbytně nutný odborný ořez větví a křovin, včetně ekologické likvidace, pro umožnění práce stavebních mechanismů </t>
  </si>
  <si>
    <t>355490075</t>
  </si>
  <si>
    <t>36</t>
  </si>
  <si>
    <t>R V12</t>
  </si>
  <si>
    <t>Poplatek za archeologický dohled (cca 5000 Kč)</t>
  </si>
  <si>
    <t>387562251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</si>
</sst>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1151124" TargetMode="External" /><Relationship Id="rId2" Type="http://schemas.openxmlformats.org/officeDocument/2006/relationships/hyperlink" Target="https://podminky.urs.cz/item/CS_URS_2023_02/124253103" TargetMode="External" /><Relationship Id="rId3" Type="http://schemas.openxmlformats.org/officeDocument/2006/relationships/hyperlink" Target="https://podminky.urs.cz/item/CS_URS_2023_02/124253119" TargetMode="External" /><Relationship Id="rId4" Type="http://schemas.openxmlformats.org/officeDocument/2006/relationships/hyperlink" Target="https://podminky.urs.cz/item/CS_URS_2023_02/162253101" TargetMode="External" /><Relationship Id="rId5" Type="http://schemas.openxmlformats.org/officeDocument/2006/relationships/hyperlink" Target="https://podminky.urs.cz/item/CS_URS_2023_02/162253901" TargetMode="External" /><Relationship Id="rId6" Type="http://schemas.openxmlformats.org/officeDocument/2006/relationships/hyperlink" Target="https://podminky.urs.cz/item/CS_URS_2023_02/162651112" TargetMode="External" /><Relationship Id="rId7" Type="http://schemas.openxmlformats.org/officeDocument/2006/relationships/hyperlink" Target="https://podminky.urs.cz/item/CS_URS_2023_02/167151111" TargetMode="External" /><Relationship Id="rId8" Type="http://schemas.openxmlformats.org/officeDocument/2006/relationships/hyperlink" Target="https://podminky.urs.cz/item/CS_URS_2023_02/171103201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81451121" TargetMode="External" /><Relationship Id="rId11" Type="http://schemas.openxmlformats.org/officeDocument/2006/relationships/hyperlink" Target="https://podminky.urs.cz/item/CS_URS_2023_02/181451123" TargetMode="External" /><Relationship Id="rId12" Type="http://schemas.openxmlformats.org/officeDocument/2006/relationships/hyperlink" Target="https://podminky.urs.cz/item/CS_URS_2023_02/181951111" TargetMode="External" /><Relationship Id="rId13" Type="http://schemas.openxmlformats.org/officeDocument/2006/relationships/hyperlink" Target="https://podminky.urs.cz/item/CS_URS_2023_02/182151111" TargetMode="External" /><Relationship Id="rId14" Type="http://schemas.openxmlformats.org/officeDocument/2006/relationships/hyperlink" Target="https://podminky.urs.cz/item/CS_URS_2023_02/457315812" TargetMode="External" /><Relationship Id="rId15" Type="http://schemas.openxmlformats.org/officeDocument/2006/relationships/hyperlink" Target="https://podminky.urs.cz/item/CS_URS_2023_02/462511370" TargetMode="External" /><Relationship Id="rId16" Type="http://schemas.openxmlformats.org/officeDocument/2006/relationships/hyperlink" Target="https://podminky.urs.cz/item/CS_URS_2023_02/462519003" TargetMode="External" /><Relationship Id="rId17" Type="http://schemas.openxmlformats.org/officeDocument/2006/relationships/hyperlink" Target="https://podminky.urs.cz/item/CS_URS_2023_02/465513217" TargetMode="External" /><Relationship Id="rId18" Type="http://schemas.openxmlformats.org/officeDocument/2006/relationships/hyperlink" Target="https://podminky.urs.cz/item/CS_URS_2023_02/572211111" TargetMode="External" /><Relationship Id="rId19" Type="http://schemas.openxmlformats.org/officeDocument/2006/relationships/hyperlink" Target="https://podminky.urs.cz/item/CS_URS_2023_02/572241112" TargetMode="External" /><Relationship Id="rId20" Type="http://schemas.openxmlformats.org/officeDocument/2006/relationships/hyperlink" Target="https://podminky.urs.cz/item/CS_URS_2023_02/938901101" TargetMode="External" /><Relationship Id="rId21" Type="http://schemas.openxmlformats.org/officeDocument/2006/relationships/hyperlink" Target="https://podminky.urs.cz/item/CS_URS_2023_02/998332011" TargetMode="External" /><Relationship Id="rId22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32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34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32</v>
      </c>
      <c r="AL14" s="21"/>
      <c r="AM14" s="21"/>
      <c r="AN14" s="33" t="s">
        <v>34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32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32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323300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Nivnička km 6,500-7,200 - odstranění nánosů, oprava nátrží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19. 7. 2023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Povodí Moravy, s.p., Brno, Dřevařská 11 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35</v>
      </c>
      <c r="AJ49" s="39"/>
      <c r="AK49" s="39"/>
      <c r="AL49" s="39"/>
      <c r="AM49" s="72" t="str">
        <f>IF(E17="","",E17)</f>
        <v>Povodí Moravy, s.p., závod Uh. Hradiště - projekce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33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Ing. Otépka Miroslav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20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Údržba vodního toku'!J30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'01 - Údržba vodního toku'!P86</f>
        <v>0</v>
      </c>
      <c r="AV55" s="119">
        <f>'01 - Údržba vodního toku'!J33</f>
        <v>0</v>
      </c>
      <c r="AW55" s="119">
        <f>'01 - Údržba vodního toku'!J34</f>
        <v>0</v>
      </c>
      <c r="AX55" s="119">
        <f>'01 - Údržba vodního toku'!J35</f>
        <v>0</v>
      </c>
      <c r="AY55" s="119">
        <f>'01 - Údržba vodního toku'!J36</f>
        <v>0</v>
      </c>
      <c r="AZ55" s="119">
        <f>'01 - Údržba vodního toku'!F33</f>
        <v>0</v>
      </c>
      <c r="BA55" s="119">
        <f>'01 - Údržba vodního toku'!F34</f>
        <v>0</v>
      </c>
      <c r="BB55" s="119">
        <f>'01 - Údržba vodního toku'!F35</f>
        <v>0</v>
      </c>
      <c r="BC55" s="119">
        <f>'01 - Údržba vodního toku'!F36</f>
        <v>0</v>
      </c>
      <c r="BD55" s="121">
        <f>'01 - Údržba vodního toku'!F37</f>
        <v>0</v>
      </c>
      <c r="BE55" s="7"/>
      <c r="BT55" s="122" t="s">
        <v>22</v>
      </c>
      <c r="BV55" s="122" t="s">
        <v>78</v>
      </c>
      <c r="BW55" s="122" t="s">
        <v>84</v>
      </c>
      <c r="BX55" s="122" t="s">
        <v>5</v>
      </c>
      <c r="CL55" s="122" t="s">
        <v>20</v>
      </c>
      <c r="CM55" s="122" t="s">
        <v>85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R7ZyVbW1XnLWYtyW8ThNuNEHFgTbdHuL8MGxXDifafcbHMlklUlj17FwN+yQZM9uQvKgHkRtKUaCx++TtTw8mw==" hashValue="fmpiT4BRlaShVoNU8NGYeIFDjSY7slcfGJQUtknJrccy7Iq26eMOUd7CUM09Y+Psg1qoUHmrhfRWRYUOZndrw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Údržba vodního tok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85</v>
      </c>
    </row>
    <row r="4" hidden="1" s="1" customFormat="1" ht="24.96" customHeight="1">
      <c r="B4" s="19"/>
      <c r="D4" s="125" t="s">
        <v>86</v>
      </c>
      <c r="L4" s="19"/>
      <c r="M4" s="126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27" t="s">
        <v>16</v>
      </c>
      <c r="L6" s="19"/>
    </row>
    <row r="7" hidden="1" s="1" customFormat="1" ht="16.5" customHeight="1">
      <c r="B7" s="19"/>
      <c r="E7" s="128" t="str">
        <f>'Rekapitulace stavby'!K6</f>
        <v>Nivnička km 6,500-7,200 - odstranění nánosů, oprava nátrží</v>
      </c>
      <c r="F7" s="127"/>
      <c r="G7" s="127"/>
      <c r="H7" s="127"/>
      <c r="L7" s="19"/>
    </row>
    <row r="8" hidden="1" s="2" customFormat="1" ht="12" customHeight="1">
      <c r="A8" s="37"/>
      <c r="B8" s="43"/>
      <c r="C8" s="37"/>
      <c r="D8" s="127" t="s">
        <v>87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0" t="s">
        <v>88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27" t="s">
        <v>19</v>
      </c>
      <c r="E11" s="37"/>
      <c r="F11" s="131" t="s">
        <v>20</v>
      </c>
      <c r="G11" s="37"/>
      <c r="H11" s="37"/>
      <c r="I11" s="127" t="s">
        <v>21</v>
      </c>
      <c r="J11" s="131" t="s">
        <v>20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7" t="s">
        <v>23</v>
      </c>
      <c r="E12" s="37"/>
      <c r="F12" s="131" t="s">
        <v>24</v>
      </c>
      <c r="G12" s="37"/>
      <c r="H12" s="37"/>
      <c r="I12" s="127" t="s">
        <v>25</v>
      </c>
      <c r="J12" s="132" t="str">
        <f>'Rekapitulace stavby'!AN8</f>
        <v>19. 7. 2023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27" t="s">
        <v>29</v>
      </c>
      <c r="E14" s="37"/>
      <c r="F14" s="37"/>
      <c r="G14" s="37"/>
      <c r="H14" s="37"/>
      <c r="I14" s="127" t="s">
        <v>30</v>
      </c>
      <c r="J14" s="131" t="s">
        <v>20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1" t="s">
        <v>89</v>
      </c>
      <c r="F15" s="37"/>
      <c r="G15" s="37"/>
      <c r="H15" s="37"/>
      <c r="I15" s="127" t="s">
        <v>32</v>
      </c>
      <c r="J15" s="131" t="s">
        <v>20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27" t="s">
        <v>33</v>
      </c>
      <c r="E17" s="37"/>
      <c r="F17" s="37"/>
      <c r="G17" s="37"/>
      <c r="H17" s="37"/>
      <c r="I17" s="127" t="s">
        <v>30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32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27" t="s">
        <v>35</v>
      </c>
      <c r="E20" s="37"/>
      <c r="F20" s="37"/>
      <c r="G20" s="37"/>
      <c r="H20" s="37"/>
      <c r="I20" s="127" t="s">
        <v>30</v>
      </c>
      <c r="J20" s="131" t="s">
        <v>20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1" t="s">
        <v>36</v>
      </c>
      <c r="F21" s="37"/>
      <c r="G21" s="37"/>
      <c r="H21" s="37"/>
      <c r="I21" s="127" t="s">
        <v>32</v>
      </c>
      <c r="J21" s="131" t="s">
        <v>20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27" t="s">
        <v>38</v>
      </c>
      <c r="E23" s="37"/>
      <c r="F23" s="37"/>
      <c r="G23" s="37"/>
      <c r="H23" s="37"/>
      <c r="I23" s="127" t="s">
        <v>30</v>
      </c>
      <c r="J23" s="131" t="s">
        <v>20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1" t="s">
        <v>39</v>
      </c>
      <c r="F24" s="37"/>
      <c r="G24" s="37"/>
      <c r="H24" s="37"/>
      <c r="I24" s="127" t="s">
        <v>32</v>
      </c>
      <c r="J24" s="131" t="s">
        <v>20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3"/>
      <c r="B27" s="134"/>
      <c r="C27" s="133"/>
      <c r="D27" s="133"/>
      <c r="E27" s="135" t="s">
        <v>20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ROUND(J86,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ROUND((SUM(BE86:BE171)),  2)</f>
        <v>0</v>
      </c>
      <c r="G33" s="37"/>
      <c r="H33" s="37"/>
      <c r="I33" s="143">
        <v>0.20999999999999999</v>
      </c>
      <c r="J33" s="142">
        <f>ROUND(((SUM(BE86:BE171))*I33),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48</v>
      </c>
      <c r="F34" s="142">
        <f>ROUND((SUM(BF86:BF171)),  2)</f>
        <v>0</v>
      </c>
      <c r="G34" s="37"/>
      <c r="H34" s="37"/>
      <c r="I34" s="143">
        <v>0.14999999999999999</v>
      </c>
      <c r="J34" s="142">
        <f>ROUND(((SUM(BF86:BF171))*I34),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ROUND((SUM(BG86:BG171)),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ROUND((SUM(BH86:BH171)),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ROUND((SUM(BI86:BI171)),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5" t="str">
        <f>E7</f>
        <v>Nivnička km 6,500-7,200 - odstranění nánosů, oprava nátrží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Údržba vodního toku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23</v>
      </c>
      <c r="D52" s="39"/>
      <c r="E52" s="39"/>
      <c r="F52" s="26" t="str">
        <f>F12</f>
        <v xml:space="preserve"> </v>
      </c>
      <c r="G52" s="39"/>
      <c r="H52" s="39"/>
      <c r="I52" s="31" t="s">
        <v>25</v>
      </c>
      <c r="J52" s="71" t="str">
        <f>IF(J12="","",J12)</f>
        <v>19. 7. 2023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40.05" customHeight="1">
      <c r="A54" s="37"/>
      <c r="B54" s="38"/>
      <c r="C54" s="31" t="s">
        <v>29</v>
      </c>
      <c r="D54" s="39"/>
      <c r="E54" s="39"/>
      <c r="F54" s="26" t="str">
        <f>E15</f>
        <v xml:space="preserve">Povodí Moravy, s.p., Brno,  Dřevařská 11</v>
      </c>
      <c r="G54" s="39"/>
      <c r="H54" s="39"/>
      <c r="I54" s="31" t="s">
        <v>35</v>
      </c>
      <c r="J54" s="35" t="str">
        <f>E21</f>
        <v>Povodí Moravy, s.p., závod Uh. Hradiště - projekce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33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Ing. Otépka Miroslav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hidden="1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J87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J88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6"/>
      <c r="C62" s="167"/>
      <c r="D62" s="168" t="s">
        <v>96</v>
      </c>
      <c r="E62" s="169"/>
      <c r="F62" s="169"/>
      <c r="G62" s="169"/>
      <c r="H62" s="169"/>
      <c r="I62" s="169"/>
      <c r="J62" s="170">
        <f>J135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J148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6"/>
      <c r="C64" s="167"/>
      <c r="D64" s="168" t="s">
        <v>98</v>
      </c>
      <c r="E64" s="169"/>
      <c r="F64" s="169"/>
      <c r="G64" s="169"/>
      <c r="H64" s="169"/>
      <c r="I64" s="169"/>
      <c r="J64" s="170">
        <f>J153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J157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J160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101</v>
      </c>
      <c r="D73" s="39"/>
      <c r="E73" s="39"/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5" t="str">
        <f>E7</f>
        <v>Nivnička km 6,500-7,200 - odstranění nánosů, oprava nátrží</v>
      </c>
      <c r="F76" s="31"/>
      <c r="G76" s="31"/>
      <c r="H76" s="31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87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01 - Údržba vodního toku</v>
      </c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23</v>
      </c>
      <c r="D80" s="39"/>
      <c r="E80" s="39"/>
      <c r="F80" s="26" t="str">
        <f>F12</f>
        <v xml:space="preserve"> </v>
      </c>
      <c r="G80" s="39"/>
      <c r="H80" s="39"/>
      <c r="I80" s="31" t="s">
        <v>25</v>
      </c>
      <c r="J80" s="71" t="str">
        <f>IF(J12="","",J12)</f>
        <v>19. 7. 2023</v>
      </c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1" t="s">
        <v>29</v>
      </c>
      <c r="D82" s="39"/>
      <c r="E82" s="39"/>
      <c r="F82" s="26" t="str">
        <f>E15</f>
        <v xml:space="preserve">Povodí Moravy, s.p., Brno,  Dřevařská 11</v>
      </c>
      <c r="G82" s="39"/>
      <c r="H82" s="39"/>
      <c r="I82" s="31" t="s">
        <v>35</v>
      </c>
      <c r="J82" s="35" t="str">
        <f>E21</f>
        <v>Povodí Moravy, s.p., závod Uh. Hradiště - projekce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33</v>
      </c>
      <c r="D83" s="39"/>
      <c r="E83" s="39"/>
      <c r="F83" s="26" t="str">
        <f>IF(E18="","",E18)</f>
        <v>Vyplň údaj</v>
      </c>
      <c r="G83" s="39"/>
      <c r="H83" s="39"/>
      <c r="I83" s="31" t="s">
        <v>38</v>
      </c>
      <c r="J83" s="35" t="str">
        <f>E24</f>
        <v>Ing. Otépka Miroslav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2"/>
      <c r="B85" s="173"/>
      <c r="C85" s="174" t="s">
        <v>102</v>
      </c>
      <c r="D85" s="175" t="s">
        <v>61</v>
      </c>
      <c r="E85" s="175" t="s">
        <v>57</v>
      </c>
      <c r="F85" s="175" t="s">
        <v>58</v>
      </c>
      <c r="G85" s="175" t="s">
        <v>103</v>
      </c>
      <c r="H85" s="175" t="s">
        <v>104</v>
      </c>
      <c r="I85" s="175" t="s">
        <v>105</v>
      </c>
      <c r="J85" s="175" t="s">
        <v>92</v>
      </c>
      <c r="K85" s="176" t="s">
        <v>106</v>
      </c>
      <c r="L85" s="177"/>
      <c r="M85" s="91" t="s">
        <v>20</v>
      </c>
      <c r="N85" s="92" t="s">
        <v>46</v>
      </c>
      <c r="O85" s="92" t="s">
        <v>107</v>
      </c>
      <c r="P85" s="92" t="s">
        <v>108</v>
      </c>
      <c r="Q85" s="92" t="s">
        <v>109</v>
      </c>
      <c r="R85" s="92" t="s">
        <v>110</v>
      </c>
      <c r="S85" s="92" t="s">
        <v>111</v>
      </c>
      <c r="T85" s="93" t="s">
        <v>112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7"/>
      <c r="B86" s="38"/>
      <c r="C86" s="98" t="s">
        <v>113</v>
      </c>
      <c r="D86" s="39"/>
      <c r="E86" s="39"/>
      <c r="F86" s="39"/>
      <c r="G86" s="39"/>
      <c r="H86" s="39"/>
      <c r="I86" s="39"/>
      <c r="J86" s="178">
        <f>BK86</f>
        <v>0</v>
      </c>
      <c r="K86" s="39"/>
      <c r="L86" s="43"/>
      <c r="M86" s="94"/>
      <c r="N86" s="179"/>
      <c r="O86" s="95"/>
      <c r="P86" s="180">
        <f>P87+P160</f>
        <v>0</v>
      </c>
      <c r="Q86" s="95"/>
      <c r="R86" s="180">
        <f>R87+R160</f>
        <v>199.77213010000003</v>
      </c>
      <c r="S86" s="95"/>
      <c r="T86" s="181">
        <f>T87+T160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75</v>
      </c>
      <c r="AU86" s="16" t="s">
        <v>93</v>
      </c>
      <c r="BK86" s="182">
        <f>BK87+BK160</f>
        <v>0</v>
      </c>
    </row>
    <row r="87" s="12" customFormat="1" ht="25.92" customHeight="1">
      <c r="A87" s="12"/>
      <c r="B87" s="183"/>
      <c r="C87" s="184"/>
      <c r="D87" s="185" t="s">
        <v>75</v>
      </c>
      <c r="E87" s="186" t="s">
        <v>114</v>
      </c>
      <c r="F87" s="186" t="s">
        <v>115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P88+P135+P148+P153+P157</f>
        <v>0</v>
      </c>
      <c r="Q87" s="191"/>
      <c r="R87" s="192">
        <f>R88+R135+R148+R153+R157</f>
        <v>199.77213010000003</v>
      </c>
      <c r="S87" s="191"/>
      <c r="T87" s="193">
        <f>T88+T135+T148+T153+T157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22</v>
      </c>
      <c r="AT87" s="195" t="s">
        <v>75</v>
      </c>
      <c r="AU87" s="195" t="s">
        <v>76</v>
      </c>
      <c r="AY87" s="194" t="s">
        <v>116</v>
      </c>
      <c r="BK87" s="196">
        <f>BK88+BK135+BK148+BK153+BK157</f>
        <v>0</v>
      </c>
    </row>
    <row r="88" s="12" customFormat="1" ht="22.8" customHeight="1">
      <c r="A88" s="12"/>
      <c r="B88" s="183"/>
      <c r="C88" s="184"/>
      <c r="D88" s="185" t="s">
        <v>75</v>
      </c>
      <c r="E88" s="197" t="s">
        <v>22</v>
      </c>
      <c r="F88" s="197" t="s">
        <v>117</v>
      </c>
      <c r="G88" s="184"/>
      <c r="H88" s="184"/>
      <c r="I88" s="187"/>
      <c r="J88" s="198">
        <f>BK88</f>
        <v>0</v>
      </c>
      <c r="K88" s="184"/>
      <c r="L88" s="189"/>
      <c r="M88" s="190"/>
      <c r="N88" s="191"/>
      <c r="O88" s="191"/>
      <c r="P88" s="192">
        <f>SUM(P89:P134)</f>
        <v>0</v>
      </c>
      <c r="Q88" s="191"/>
      <c r="R88" s="192">
        <f>SUM(R89:R134)</f>
        <v>0.25414000000000003</v>
      </c>
      <c r="S88" s="191"/>
      <c r="T88" s="193">
        <f>SUM(T89:T134)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22</v>
      </c>
      <c r="AT88" s="195" t="s">
        <v>75</v>
      </c>
      <c r="AU88" s="195" t="s">
        <v>22</v>
      </c>
      <c r="AY88" s="194" t="s">
        <v>116</v>
      </c>
      <c r="BK88" s="196">
        <f>SUM(BK89:BK134)</f>
        <v>0</v>
      </c>
    </row>
    <row r="89" s="2" customFormat="1" ht="24.15" customHeight="1">
      <c r="A89" s="37"/>
      <c r="B89" s="38"/>
      <c r="C89" s="199" t="s">
        <v>22</v>
      </c>
      <c r="D89" s="199" t="s">
        <v>118</v>
      </c>
      <c r="E89" s="200" t="s">
        <v>119</v>
      </c>
      <c r="F89" s="201" t="s">
        <v>120</v>
      </c>
      <c r="G89" s="202" t="s">
        <v>121</v>
      </c>
      <c r="H89" s="203">
        <v>6440</v>
      </c>
      <c r="I89" s="204"/>
      <c r="J89" s="205">
        <f>ROUND(I89*H89,2)</f>
        <v>0</v>
      </c>
      <c r="K89" s="201" t="s">
        <v>122</v>
      </c>
      <c r="L89" s="43"/>
      <c r="M89" s="206" t="s">
        <v>20</v>
      </c>
      <c r="N89" s="207" t="s">
        <v>47</v>
      </c>
      <c r="O89" s="83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0" t="s">
        <v>123</v>
      </c>
      <c r="AT89" s="210" t="s">
        <v>118</v>
      </c>
      <c r="AU89" s="210" t="s">
        <v>85</v>
      </c>
      <c r="AY89" s="16" t="s">
        <v>116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6" t="s">
        <v>22</v>
      </c>
      <c r="BK89" s="211">
        <f>ROUND(I89*H89,2)</f>
        <v>0</v>
      </c>
      <c r="BL89" s="16" t="s">
        <v>123</v>
      </c>
      <c r="BM89" s="210" t="s">
        <v>124</v>
      </c>
    </row>
    <row r="90" s="2" customFormat="1">
      <c r="A90" s="37"/>
      <c r="B90" s="38"/>
      <c r="C90" s="39"/>
      <c r="D90" s="212" t="s">
        <v>125</v>
      </c>
      <c r="E90" s="39"/>
      <c r="F90" s="213" t="s">
        <v>126</v>
      </c>
      <c r="G90" s="39"/>
      <c r="H90" s="39"/>
      <c r="I90" s="214"/>
      <c r="J90" s="39"/>
      <c r="K90" s="39"/>
      <c r="L90" s="43"/>
      <c r="M90" s="215"/>
      <c r="N90" s="216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125</v>
      </c>
      <c r="AU90" s="16" t="s">
        <v>85</v>
      </c>
    </row>
    <row r="91" s="13" customFormat="1">
      <c r="A91" s="13"/>
      <c r="B91" s="217"/>
      <c r="C91" s="218"/>
      <c r="D91" s="219" t="s">
        <v>127</v>
      </c>
      <c r="E91" s="220" t="s">
        <v>20</v>
      </c>
      <c r="F91" s="221" t="s">
        <v>128</v>
      </c>
      <c r="G91" s="218"/>
      <c r="H91" s="222">
        <v>6440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127</v>
      </c>
      <c r="AU91" s="228" t="s">
        <v>85</v>
      </c>
      <c r="AV91" s="13" t="s">
        <v>85</v>
      </c>
      <c r="AW91" s="13" t="s">
        <v>37</v>
      </c>
      <c r="AX91" s="13" t="s">
        <v>22</v>
      </c>
      <c r="AY91" s="228" t="s">
        <v>116</v>
      </c>
    </row>
    <row r="92" s="2" customFormat="1" ht="33" customHeight="1">
      <c r="A92" s="37"/>
      <c r="B92" s="38"/>
      <c r="C92" s="199" t="s">
        <v>85</v>
      </c>
      <c r="D92" s="199" t="s">
        <v>118</v>
      </c>
      <c r="E92" s="200" t="s">
        <v>129</v>
      </c>
      <c r="F92" s="201" t="s">
        <v>130</v>
      </c>
      <c r="G92" s="202" t="s">
        <v>131</v>
      </c>
      <c r="H92" s="203">
        <v>6745</v>
      </c>
      <c r="I92" s="204"/>
      <c r="J92" s="205">
        <f>ROUND(I92*H92,2)</f>
        <v>0</v>
      </c>
      <c r="K92" s="201" t="s">
        <v>122</v>
      </c>
      <c r="L92" s="43"/>
      <c r="M92" s="206" t="s">
        <v>20</v>
      </c>
      <c r="N92" s="207" t="s">
        <v>47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123</v>
      </c>
      <c r="AT92" s="210" t="s">
        <v>118</v>
      </c>
      <c r="AU92" s="210" t="s">
        <v>85</v>
      </c>
      <c r="AY92" s="16" t="s">
        <v>116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22</v>
      </c>
      <c r="BK92" s="211">
        <f>ROUND(I92*H92,2)</f>
        <v>0</v>
      </c>
      <c r="BL92" s="16" t="s">
        <v>123</v>
      </c>
      <c r="BM92" s="210" t="s">
        <v>132</v>
      </c>
    </row>
    <row r="93" s="2" customFormat="1">
      <c r="A93" s="37"/>
      <c r="B93" s="38"/>
      <c r="C93" s="39"/>
      <c r="D93" s="212" t="s">
        <v>125</v>
      </c>
      <c r="E93" s="39"/>
      <c r="F93" s="213" t="s">
        <v>133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85</v>
      </c>
    </row>
    <row r="94" s="14" customFormat="1">
      <c r="A94" s="14"/>
      <c r="B94" s="229"/>
      <c r="C94" s="230"/>
      <c r="D94" s="219" t="s">
        <v>127</v>
      </c>
      <c r="E94" s="231" t="s">
        <v>20</v>
      </c>
      <c r="F94" s="232" t="s">
        <v>134</v>
      </c>
      <c r="G94" s="230"/>
      <c r="H94" s="231" t="s">
        <v>20</v>
      </c>
      <c r="I94" s="233"/>
      <c r="J94" s="230"/>
      <c r="K94" s="230"/>
      <c r="L94" s="234"/>
      <c r="M94" s="235"/>
      <c r="N94" s="236"/>
      <c r="O94" s="236"/>
      <c r="P94" s="236"/>
      <c r="Q94" s="236"/>
      <c r="R94" s="236"/>
      <c r="S94" s="236"/>
      <c r="T94" s="23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8" t="s">
        <v>127</v>
      </c>
      <c r="AU94" s="238" t="s">
        <v>85</v>
      </c>
      <c r="AV94" s="14" t="s">
        <v>22</v>
      </c>
      <c r="AW94" s="14" t="s">
        <v>37</v>
      </c>
      <c r="AX94" s="14" t="s">
        <v>76</v>
      </c>
      <c r="AY94" s="238" t="s">
        <v>116</v>
      </c>
    </row>
    <row r="95" s="13" customFormat="1">
      <c r="A95" s="13"/>
      <c r="B95" s="217"/>
      <c r="C95" s="218"/>
      <c r="D95" s="219" t="s">
        <v>127</v>
      </c>
      <c r="E95" s="220" t="s">
        <v>20</v>
      </c>
      <c r="F95" s="221" t="s">
        <v>135</v>
      </c>
      <c r="G95" s="218"/>
      <c r="H95" s="222">
        <v>6745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127</v>
      </c>
      <c r="AU95" s="228" t="s">
        <v>85</v>
      </c>
      <c r="AV95" s="13" t="s">
        <v>85</v>
      </c>
      <c r="AW95" s="13" t="s">
        <v>37</v>
      </c>
      <c r="AX95" s="13" t="s">
        <v>22</v>
      </c>
      <c r="AY95" s="228" t="s">
        <v>116</v>
      </c>
    </row>
    <row r="96" s="2" customFormat="1" ht="44.25" customHeight="1">
      <c r="A96" s="37"/>
      <c r="B96" s="38"/>
      <c r="C96" s="199" t="s">
        <v>136</v>
      </c>
      <c r="D96" s="199" t="s">
        <v>118</v>
      </c>
      <c r="E96" s="200" t="s">
        <v>137</v>
      </c>
      <c r="F96" s="201" t="s">
        <v>138</v>
      </c>
      <c r="G96" s="202" t="s">
        <v>131</v>
      </c>
      <c r="H96" s="203">
        <v>2698</v>
      </c>
      <c r="I96" s="204"/>
      <c r="J96" s="205">
        <f>ROUND(I96*H96,2)</f>
        <v>0</v>
      </c>
      <c r="K96" s="201" t="s">
        <v>122</v>
      </c>
      <c r="L96" s="43"/>
      <c r="M96" s="206" t="s">
        <v>20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123</v>
      </c>
      <c r="AT96" s="210" t="s">
        <v>118</v>
      </c>
      <c r="AU96" s="210" t="s">
        <v>85</v>
      </c>
      <c r="AY96" s="16" t="s">
        <v>116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22</v>
      </c>
      <c r="BK96" s="211">
        <f>ROUND(I96*H96,2)</f>
        <v>0</v>
      </c>
      <c r="BL96" s="16" t="s">
        <v>123</v>
      </c>
      <c r="BM96" s="210" t="s">
        <v>139</v>
      </c>
    </row>
    <row r="97" s="2" customFormat="1">
      <c r="A97" s="37"/>
      <c r="B97" s="38"/>
      <c r="C97" s="39"/>
      <c r="D97" s="212" t="s">
        <v>125</v>
      </c>
      <c r="E97" s="39"/>
      <c r="F97" s="213" t="s">
        <v>140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125</v>
      </c>
      <c r="AU97" s="16" t="s">
        <v>85</v>
      </c>
    </row>
    <row r="98" s="13" customFormat="1">
      <c r="A98" s="13"/>
      <c r="B98" s="217"/>
      <c r="C98" s="218"/>
      <c r="D98" s="219" t="s">
        <v>127</v>
      </c>
      <c r="E98" s="220" t="s">
        <v>20</v>
      </c>
      <c r="F98" s="221" t="s">
        <v>141</v>
      </c>
      <c r="G98" s="218"/>
      <c r="H98" s="222">
        <v>2698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127</v>
      </c>
      <c r="AU98" s="228" t="s">
        <v>85</v>
      </c>
      <c r="AV98" s="13" t="s">
        <v>85</v>
      </c>
      <c r="AW98" s="13" t="s">
        <v>37</v>
      </c>
      <c r="AX98" s="13" t="s">
        <v>22</v>
      </c>
      <c r="AY98" s="228" t="s">
        <v>116</v>
      </c>
    </row>
    <row r="99" s="2" customFormat="1" ht="49.05" customHeight="1">
      <c r="A99" s="37"/>
      <c r="B99" s="38"/>
      <c r="C99" s="199" t="s">
        <v>123</v>
      </c>
      <c r="D99" s="199" t="s">
        <v>118</v>
      </c>
      <c r="E99" s="200" t="s">
        <v>142</v>
      </c>
      <c r="F99" s="201" t="s">
        <v>143</v>
      </c>
      <c r="G99" s="202" t="s">
        <v>131</v>
      </c>
      <c r="H99" s="203">
        <v>3372.5</v>
      </c>
      <c r="I99" s="204"/>
      <c r="J99" s="205">
        <f>ROUND(I99*H99,2)</f>
        <v>0</v>
      </c>
      <c r="K99" s="201" t="s">
        <v>122</v>
      </c>
      <c r="L99" s="43"/>
      <c r="M99" s="206" t="s">
        <v>20</v>
      </c>
      <c r="N99" s="207" t="s">
        <v>47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123</v>
      </c>
      <c r="AT99" s="210" t="s">
        <v>118</v>
      </c>
      <c r="AU99" s="210" t="s">
        <v>85</v>
      </c>
      <c r="AY99" s="16" t="s">
        <v>116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22</v>
      </c>
      <c r="BK99" s="211">
        <f>ROUND(I99*H99,2)</f>
        <v>0</v>
      </c>
      <c r="BL99" s="16" t="s">
        <v>123</v>
      </c>
      <c r="BM99" s="210" t="s">
        <v>144</v>
      </c>
    </row>
    <row r="100" s="2" customFormat="1">
      <c r="A100" s="37"/>
      <c r="B100" s="38"/>
      <c r="C100" s="39"/>
      <c r="D100" s="212" t="s">
        <v>125</v>
      </c>
      <c r="E100" s="39"/>
      <c r="F100" s="213" t="s">
        <v>145</v>
      </c>
      <c r="G100" s="39"/>
      <c r="H100" s="39"/>
      <c r="I100" s="214"/>
      <c r="J100" s="39"/>
      <c r="K100" s="39"/>
      <c r="L100" s="43"/>
      <c r="M100" s="215"/>
      <c r="N100" s="216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125</v>
      </c>
      <c r="AU100" s="16" t="s">
        <v>85</v>
      </c>
    </row>
    <row r="101" s="13" customFormat="1">
      <c r="A101" s="13"/>
      <c r="B101" s="217"/>
      <c r="C101" s="218"/>
      <c r="D101" s="219" t="s">
        <v>127</v>
      </c>
      <c r="E101" s="220" t="s">
        <v>20</v>
      </c>
      <c r="F101" s="221" t="s">
        <v>146</v>
      </c>
      <c r="G101" s="218"/>
      <c r="H101" s="222">
        <v>3372.5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127</v>
      </c>
      <c r="AU101" s="228" t="s">
        <v>85</v>
      </c>
      <c r="AV101" s="13" t="s">
        <v>85</v>
      </c>
      <c r="AW101" s="13" t="s">
        <v>37</v>
      </c>
      <c r="AX101" s="13" t="s">
        <v>22</v>
      </c>
      <c r="AY101" s="228" t="s">
        <v>116</v>
      </c>
    </row>
    <row r="102" s="2" customFormat="1" ht="49.05" customHeight="1">
      <c r="A102" s="37"/>
      <c r="B102" s="38"/>
      <c r="C102" s="199" t="s">
        <v>147</v>
      </c>
      <c r="D102" s="199" t="s">
        <v>118</v>
      </c>
      <c r="E102" s="200" t="s">
        <v>148</v>
      </c>
      <c r="F102" s="201" t="s">
        <v>149</v>
      </c>
      <c r="G102" s="202" t="s">
        <v>131</v>
      </c>
      <c r="H102" s="203">
        <v>3372.5</v>
      </c>
      <c r="I102" s="204"/>
      <c r="J102" s="205">
        <f>ROUND(I102*H102,2)</f>
        <v>0</v>
      </c>
      <c r="K102" s="201" t="s">
        <v>122</v>
      </c>
      <c r="L102" s="43"/>
      <c r="M102" s="206" t="s">
        <v>20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123</v>
      </c>
      <c r="AT102" s="210" t="s">
        <v>118</v>
      </c>
      <c r="AU102" s="210" t="s">
        <v>85</v>
      </c>
      <c r="AY102" s="16" t="s">
        <v>116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22</v>
      </c>
      <c r="BK102" s="211">
        <f>ROUND(I102*H102,2)</f>
        <v>0</v>
      </c>
      <c r="BL102" s="16" t="s">
        <v>123</v>
      </c>
      <c r="BM102" s="210" t="s">
        <v>150</v>
      </c>
    </row>
    <row r="103" s="2" customFormat="1">
      <c r="A103" s="37"/>
      <c r="B103" s="38"/>
      <c r="C103" s="39"/>
      <c r="D103" s="212" t="s">
        <v>125</v>
      </c>
      <c r="E103" s="39"/>
      <c r="F103" s="213" t="s">
        <v>151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85</v>
      </c>
    </row>
    <row r="104" s="13" customFormat="1">
      <c r="A104" s="13"/>
      <c r="B104" s="217"/>
      <c r="C104" s="218"/>
      <c r="D104" s="219" t="s">
        <v>127</v>
      </c>
      <c r="E104" s="220" t="s">
        <v>20</v>
      </c>
      <c r="F104" s="221" t="s">
        <v>146</v>
      </c>
      <c r="G104" s="218"/>
      <c r="H104" s="222">
        <v>3372.5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127</v>
      </c>
      <c r="AU104" s="228" t="s">
        <v>85</v>
      </c>
      <c r="AV104" s="13" t="s">
        <v>85</v>
      </c>
      <c r="AW104" s="13" t="s">
        <v>37</v>
      </c>
      <c r="AX104" s="13" t="s">
        <v>22</v>
      </c>
      <c r="AY104" s="228" t="s">
        <v>116</v>
      </c>
    </row>
    <row r="105" s="2" customFormat="1" ht="62.7" customHeight="1">
      <c r="A105" s="37"/>
      <c r="B105" s="38"/>
      <c r="C105" s="199" t="s">
        <v>152</v>
      </c>
      <c r="D105" s="199" t="s">
        <v>118</v>
      </c>
      <c r="E105" s="200" t="s">
        <v>153</v>
      </c>
      <c r="F105" s="201" t="s">
        <v>154</v>
      </c>
      <c r="G105" s="202" t="s">
        <v>131</v>
      </c>
      <c r="H105" s="203">
        <v>6745</v>
      </c>
      <c r="I105" s="204"/>
      <c r="J105" s="205">
        <f>ROUND(I105*H105,2)</f>
        <v>0</v>
      </c>
      <c r="K105" s="201" t="s">
        <v>122</v>
      </c>
      <c r="L105" s="43"/>
      <c r="M105" s="206" t="s">
        <v>20</v>
      </c>
      <c r="N105" s="207" t="s">
        <v>47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123</v>
      </c>
      <c r="AT105" s="210" t="s">
        <v>118</v>
      </c>
      <c r="AU105" s="210" t="s">
        <v>85</v>
      </c>
      <c r="AY105" s="16" t="s">
        <v>116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22</v>
      </c>
      <c r="BK105" s="211">
        <f>ROUND(I105*H105,2)</f>
        <v>0</v>
      </c>
      <c r="BL105" s="16" t="s">
        <v>123</v>
      </c>
      <c r="BM105" s="210" t="s">
        <v>155</v>
      </c>
    </row>
    <row r="106" s="2" customFormat="1">
      <c r="A106" s="37"/>
      <c r="B106" s="38"/>
      <c r="C106" s="39"/>
      <c r="D106" s="212" t="s">
        <v>125</v>
      </c>
      <c r="E106" s="39"/>
      <c r="F106" s="213" t="s">
        <v>156</v>
      </c>
      <c r="G106" s="39"/>
      <c r="H106" s="39"/>
      <c r="I106" s="214"/>
      <c r="J106" s="39"/>
      <c r="K106" s="39"/>
      <c r="L106" s="43"/>
      <c r="M106" s="215"/>
      <c r="N106" s="216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125</v>
      </c>
      <c r="AU106" s="16" t="s">
        <v>85</v>
      </c>
    </row>
    <row r="107" s="13" customFormat="1">
      <c r="A107" s="13"/>
      <c r="B107" s="217"/>
      <c r="C107" s="218"/>
      <c r="D107" s="219" t="s">
        <v>127</v>
      </c>
      <c r="E107" s="220" t="s">
        <v>20</v>
      </c>
      <c r="F107" s="221" t="s">
        <v>157</v>
      </c>
      <c r="G107" s="218"/>
      <c r="H107" s="222">
        <v>6745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127</v>
      </c>
      <c r="AU107" s="228" t="s">
        <v>85</v>
      </c>
      <c r="AV107" s="13" t="s">
        <v>85</v>
      </c>
      <c r="AW107" s="13" t="s">
        <v>37</v>
      </c>
      <c r="AX107" s="13" t="s">
        <v>22</v>
      </c>
      <c r="AY107" s="228" t="s">
        <v>116</v>
      </c>
    </row>
    <row r="108" s="2" customFormat="1" ht="44.25" customHeight="1">
      <c r="A108" s="37"/>
      <c r="B108" s="38"/>
      <c r="C108" s="199" t="s">
        <v>158</v>
      </c>
      <c r="D108" s="199" t="s">
        <v>118</v>
      </c>
      <c r="E108" s="200" t="s">
        <v>159</v>
      </c>
      <c r="F108" s="201" t="s">
        <v>160</v>
      </c>
      <c r="G108" s="202" t="s">
        <v>131</v>
      </c>
      <c r="H108" s="203">
        <v>6745</v>
      </c>
      <c r="I108" s="204"/>
      <c r="J108" s="205">
        <f>ROUND(I108*H108,2)</f>
        <v>0</v>
      </c>
      <c r="K108" s="201" t="s">
        <v>122</v>
      </c>
      <c r="L108" s="43"/>
      <c r="M108" s="206" t="s">
        <v>20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123</v>
      </c>
      <c r="AT108" s="210" t="s">
        <v>118</v>
      </c>
      <c r="AU108" s="210" t="s">
        <v>85</v>
      </c>
      <c r="AY108" s="16" t="s">
        <v>116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22</v>
      </c>
      <c r="BK108" s="211">
        <f>ROUND(I108*H108,2)</f>
        <v>0</v>
      </c>
      <c r="BL108" s="16" t="s">
        <v>123</v>
      </c>
      <c r="BM108" s="210" t="s">
        <v>161</v>
      </c>
    </row>
    <row r="109" s="2" customFormat="1">
      <c r="A109" s="37"/>
      <c r="B109" s="38"/>
      <c r="C109" s="39"/>
      <c r="D109" s="212" t="s">
        <v>125</v>
      </c>
      <c r="E109" s="39"/>
      <c r="F109" s="213" t="s">
        <v>162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125</v>
      </c>
      <c r="AU109" s="16" t="s">
        <v>85</v>
      </c>
    </row>
    <row r="110" s="2" customFormat="1" ht="62.7" customHeight="1">
      <c r="A110" s="37"/>
      <c r="B110" s="38"/>
      <c r="C110" s="199" t="s">
        <v>163</v>
      </c>
      <c r="D110" s="199" t="s">
        <v>118</v>
      </c>
      <c r="E110" s="200" t="s">
        <v>164</v>
      </c>
      <c r="F110" s="201" t="s">
        <v>165</v>
      </c>
      <c r="G110" s="202" t="s">
        <v>131</v>
      </c>
      <c r="H110" s="203">
        <v>60</v>
      </c>
      <c r="I110" s="204"/>
      <c r="J110" s="205">
        <f>ROUND(I110*H110,2)</f>
        <v>0</v>
      </c>
      <c r="K110" s="201" t="s">
        <v>122</v>
      </c>
      <c r="L110" s="43"/>
      <c r="M110" s="206" t="s">
        <v>20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123</v>
      </c>
      <c r="AT110" s="210" t="s">
        <v>118</v>
      </c>
      <c r="AU110" s="210" t="s">
        <v>85</v>
      </c>
      <c r="AY110" s="16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22</v>
      </c>
      <c r="BK110" s="211">
        <f>ROUND(I110*H110,2)</f>
        <v>0</v>
      </c>
      <c r="BL110" s="16" t="s">
        <v>123</v>
      </c>
      <c r="BM110" s="210" t="s">
        <v>166</v>
      </c>
    </row>
    <row r="111" s="2" customFormat="1">
      <c r="A111" s="37"/>
      <c r="B111" s="38"/>
      <c r="C111" s="39"/>
      <c r="D111" s="212" t="s">
        <v>125</v>
      </c>
      <c r="E111" s="39"/>
      <c r="F111" s="213" t="s">
        <v>167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85</v>
      </c>
    </row>
    <row r="112" s="13" customFormat="1">
      <c r="A112" s="13"/>
      <c r="B112" s="217"/>
      <c r="C112" s="218"/>
      <c r="D112" s="219" t="s">
        <v>127</v>
      </c>
      <c r="E112" s="220" t="s">
        <v>20</v>
      </c>
      <c r="F112" s="221" t="s">
        <v>168</v>
      </c>
      <c r="G112" s="218"/>
      <c r="H112" s="222">
        <v>60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127</v>
      </c>
      <c r="AU112" s="228" t="s">
        <v>85</v>
      </c>
      <c r="AV112" s="13" t="s">
        <v>85</v>
      </c>
      <c r="AW112" s="13" t="s">
        <v>37</v>
      </c>
      <c r="AX112" s="13" t="s">
        <v>22</v>
      </c>
      <c r="AY112" s="228" t="s">
        <v>116</v>
      </c>
    </row>
    <row r="113" s="2" customFormat="1" ht="37.8" customHeight="1">
      <c r="A113" s="37"/>
      <c r="B113" s="38"/>
      <c r="C113" s="199" t="s">
        <v>169</v>
      </c>
      <c r="D113" s="199" t="s">
        <v>118</v>
      </c>
      <c r="E113" s="200" t="s">
        <v>170</v>
      </c>
      <c r="F113" s="201" t="s">
        <v>171</v>
      </c>
      <c r="G113" s="202" t="s">
        <v>131</v>
      </c>
      <c r="H113" s="203">
        <v>6745</v>
      </c>
      <c r="I113" s="204"/>
      <c r="J113" s="205">
        <f>ROUND(I113*H113,2)</f>
        <v>0</v>
      </c>
      <c r="K113" s="201" t="s">
        <v>122</v>
      </c>
      <c r="L113" s="43"/>
      <c r="M113" s="206" t="s">
        <v>20</v>
      </c>
      <c r="N113" s="207" t="s">
        <v>47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123</v>
      </c>
      <c r="AT113" s="210" t="s">
        <v>118</v>
      </c>
      <c r="AU113" s="210" t="s">
        <v>85</v>
      </c>
      <c r="AY113" s="16" t="s">
        <v>116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22</v>
      </c>
      <c r="BK113" s="211">
        <f>ROUND(I113*H113,2)</f>
        <v>0</v>
      </c>
      <c r="BL113" s="16" t="s">
        <v>123</v>
      </c>
      <c r="BM113" s="210" t="s">
        <v>172</v>
      </c>
    </row>
    <row r="114" s="2" customFormat="1">
      <c r="A114" s="37"/>
      <c r="B114" s="38"/>
      <c r="C114" s="39"/>
      <c r="D114" s="212" t="s">
        <v>125</v>
      </c>
      <c r="E114" s="39"/>
      <c r="F114" s="213" t="s">
        <v>173</v>
      </c>
      <c r="G114" s="39"/>
      <c r="H114" s="39"/>
      <c r="I114" s="214"/>
      <c r="J114" s="39"/>
      <c r="K114" s="39"/>
      <c r="L114" s="43"/>
      <c r="M114" s="215"/>
      <c r="N114" s="216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85</v>
      </c>
    </row>
    <row r="115" s="13" customFormat="1">
      <c r="A115" s="13"/>
      <c r="B115" s="217"/>
      <c r="C115" s="218"/>
      <c r="D115" s="219" t="s">
        <v>127</v>
      </c>
      <c r="E115" s="220" t="s">
        <v>20</v>
      </c>
      <c r="F115" s="221" t="s">
        <v>174</v>
      </c>
      <c r="G115" s="218"/>
      <c r="H115" s="222">
        <v>6745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127</v>
      </c>
      <c r="AU115" s="228" t="s">
        <v>85</v>
      </c>
      <c r="AV115" s="13" t="s">
        <v>85</v>
      </c>
      <c r="AW115" s="13" t="s">
        <v>37</v>
      </c>
      <c r="AX115" s="13" t="s">
        <v>22</v>
      </c>
      <c r="AY115" s="228" t="s">
        <v>116</v>
      </c>
    </row>
    <row r="116" s="2" customFormat="1" ht="37.8" customHeight="1">
      <c r="A116" s="37"/>
      <c r="B116" s="38"/>
      <c r="C116" s="199" t="s">
        <v>27</v>
      </c>
      <c r="D116" s="199" t="s">
        <v>118</v>
      </c>
      <c r="E116" s="200" t="s">
        <v>175</v>
      </c>
      <c r="F116" s="201" t="s">
        <v>176</v>
      </c>
      <c r="G116" s="202" t="s">
        <v>121</v>
      </c>
      <c r="H116" s="203">
        <v>6440</v>
      </c>
      <c r="I116" s="204"/>
      <c r="J116" s="205">
        <f>ROUND(I116*H116,2)</f>
        <v>0</v>
      </c>
      <c r="K116" s="201" t="s">
        <v>122</v>
      </c>
      <c r="L116" s="43"/>
      <c r="M116" s="206" t="s">
        <v>20</v>
      </c>
      <c r="N116" s="207" t="s">
        <v>47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123</v>
      </c>
      <c r="AT116" s="210" t="s">
        <v>118</v>
      </c>
      <c r="AU116" s="210" t="s">
        <v>85</v>
      </c>
      <c r="AY116" s="16" t="s">
        <v>116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22</v>
      </c>
      <c r="BK116" s="211">
        <f>ROUND(I116*H116,2)</f>
        <v>0</v>
      </c>
      <c r="BL116" s="16" t="s">
        <v>123</v>
      </c>
      <c r="BM116" s="210" t="s">
        <v>177</v>
      </c>
    </row>
    <row r="117" s="2" customFormat="1">
      <c r="A117" s="37"/>
      <c r="B117" s="38"/>
      <c r="C117" s="39"/>
      <c r="D117" s="212" t="s">
        <v>125</v>
      </c>
      <c r="E117" s="39"/>
      <c r="F117" s="213" t="s">
        <v>178</v>
      </c>
      <c r="G117" s="39"/>
      <c r="H117" s="39"/>
      <c r="I117" s="214"/>
      <c r="J117" s="39"/>
      <c r="K117" s="39"/>
      <c r="L117" s="43"/>
      <c r="M117" s="215"/>
      <c r="N117" s="216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125</v>
      </c>
      <c r="AU117" s="16" t="s">
        <v>85</v>
      </c>
    </row>
    <row r="118" s="13" customFormat="1">
      <c r="A118" s="13"/>
      <c r="B118" s="217"/>
      <c r="C118" s="218"/>
      <c r="D118" s="219" t="s">
        <v>127</v>
      </c>
      <c r="E118" s="220" t="s">
        <v>20</v>
      </c>
      <c r="F118" s="221" t="s">
        <v>179</v>
      </c>
      <c r="G118" s="218"/>
      <c r="H118" s="222">
        <v>6440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127</v>
      </c>
      <c r="AU118" s="228" t="s">
        <v>85</v>
      </c>
      <c r="AV118" s="13" t="s">
        <v>85</v>
      </c>
      <c r="AW118" s="13" t="s">
        <v>37</v>
      </c>
      <c r="AX118" s="13" t="s">
        <v>22</v>
      </c>
      <c r="AY118" s="228" t="s">
        <v>116</v>
      </c>
    </row>
    <row r="119" s="2" customFormat="1" ht="16.5" customHeight="1">
      <c r="A119" s="37"/>
      <c r="B119" s="38"/>
      <c r="C119" s="239" t="s">
        <v>180</v>
      </c>
      <c r="D119" s="239" t="s">
        <v>181</v>
      </c>
      <c r="E119" s="240" t="s">
        <v>182</v>
      </c>
      <c r="F119" s="241" t="s">
        <v>183</v>
      </c>
      <c r="G119" s="242" t="s">
        <v>184</v>
      </c>
      <c r="H119" s="243">
        <v>128.80000000000001</v>
      </c>
      <c r="I119" s="244"/>
      <c r="J119" s="245">
        <f>ROUND(I119*H119,2)</f>
        <v>0</v>
      </c>
      <c r="K119" s="241" t="s">
        <v>122</v>
      </c>
      <c r="L119" s="246"/>
      <c r="M119" s="247" t="s">
        <v>20</v>
      </c>
      <c r="N119" s="248" t="s">
        <v>47</v>
      </c>
      <c r="O119" s="83"/>
      <c r="P119" s="208">
        <f>O119*H119</f>
        <v>0</v>
      </c>
      <c r="Q119" s="208">
        <v>0.001</v>
      </c>
      <c r="R119" s="208">
        <f>Q119*H119</f>
        <v>0.12880000000000003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163</v>
      </c>
      <c r="AT119" s="210" t="s">
        <v>181</v>
      </c>
      <c r="AU119" s="210" t="s">
        <v>85</v>
      </c>
      <c r="AY119" s="16" t="s">
        <v>116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22</v>
      </c>
      <c r="BK119" s="211">
        <f>ROUND(I119*H119,2)</f>
        <v>0</v>
      </c>
      <c r="BL119" s="16" t="s">
        <v>123</v>
      </c>
      <c r="BM119" s="210" t="s">
        <v>185</v>
      </c>
    </row>
    <row r="120" s="13" customFormat="1">
      <c r="A120" s="13"/>
      <c r="B120" s="217"/>
      <c r="C120" s="218"/>
      <c r="D120" s="219" t="s">
        <v>127</v>
      </c>
      <c r="E120" s="218"/>
      <c r="F120" s="221" t="s">
        <v>186</v>
      </c>
      <c r="G120" s="218"/>
      <c r="H120" s="222">
        <v>128.80000000000001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127</v>
      </c>
      <c r="AU120" s="228" t="s">
        <v>85</v>
      </c>
      <c r="AV120" s="13" t="s">
        <v>85</v>
      </c>
      <c r="AW120" s="13" t="s">
        <v>4</v>
      </c>
      <c r="AX120" s="13" t="s">
        <v>22</v>
      </c>
      <c r="AY120" s="228" t="s">
        <v>116</v>
      </c>
    </row>
    <row r="121" s="2" customFormat="1" ht="37.8" customHeight="1">
      <c r="A121" s="37"/>
      <c r="B121" s="38"/>
      <c r="C121" s="199" t="s">
        <v>187</v>
      </c>
      <c r="D121" s="199" t="s">
        <v>118</v>
      </c>
      <c r="E121" s="200" t="s">
        <v>188</v>
      </c>
      <c r="F121" s="201" t="s">
        <v>189</v>
      </c>
      <c r="G121" s="202" t="s">
        <v>121</v>
      </c>
      <c r="H121" s="203">
        <v>6267</v>
      </c>
      <c r="I121" s="204"/>
      <c r="J121" s="205">
        <f>ROUND(I121*H121,2)</f>
        <v>0</v>
      </c>
      <c r="K121" s="201" t="s">
        <v>122</v>
      </c>
      <c r="L121" s="43"/>
      <c r="M121" s="206" t="s">
        <v>20</v>
      </c>
      <c r="N121" s="207" t="s">
        <v>47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123</v>
      </c>
      <c r="AT121" s="210" t="s">
        <v>118</v>
      </c>
      <c r="AU121" s="210" t="s">
        <v>85</v>
      </c>
      <c r="AY121" s="16" t="s">
        <v>116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22</v>
      </c>
      <c r="BK121" s="211">
        <f>ROUND(I121*H121,2)</f>
        <v>0</v>
      </c>
      <c r="BL121" s="16" t="s">
        <v>123</v>
      </c>
      <c r="BM121" s="210" t="s">
        <v>190</v>
      </c>
    </row>
    <row r="122" s="2" customFormat="1">
      <c r="A122" s="37"/>
      <c r="B122" s="38"/>
      <c r="C122" s="39"/>
      <c r="D122" s="212" t="s">
        <v>125</v>
      </c>
      <c r="E122" s="39"/>
      <c r="F122" s="213" t="s">
        <v>191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125</v>
      </c>
      <c r="AU122" s="16" t="s">
        <v>85</v>
      </c>
    </row>
    <row r="123" s="13" customFormat="1">
      <c r="A123" s="13"/>
      <c r="B123" s="217"/>
      <c r="C123" s="218"/>
      <c r="D123" s="219" t="s">
        <v>127</v>
      </c>
      <c r="E123" s="220" t="s">
        <v>20</v>
      </c>
      <c r="F123" s="221" t="s">
        <v>192</v>
      </c>
      <c r="G123" s="218"/>
      <c r="H123" s="222">
        <v>6267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127</v>
      </c>
      <c r="AU123" s="228" t="s">
        <v>85</v>
      </c>
      <c r="AV123" s="13" t="s">
        <v>85</v>
      </c>
      <c r="AW123" s="13" t="s">
        <v>37</v>
      </c>
      <c r="AX123" s="13" t="s">
        <v>22</v>
      </c>
      <c r="AY123" s="228" t="s">
        <v>116</v>
      </c>
    </row>
    <row r="124" s="2" customFormat="1" ht="16.5" customHeight="1">
      <c r="A124" s="37"/>
      <c r="B124" s="38"/>
      <c r="C124" s="239" t="s">
        <v>193</v>
      </c>
      <c r="D124" s="239" t="s">
        <v>181</v>
      </c>
      <c r="E124" s="240" t="s">
        <v>194</v>
      </c>
      <c r="F124" s="241" t="s">
        <v>195</v>
      </c>
      <c r="G124" s="242" t="s">
        <v>184</v>
      </c>
      <c r="H124" s="243">
        <v>125.34</v>
      </c>
      <c r="I124" s="244"/>
      <c r="J124" s="245">
        <f>ROUND(I124*H124,2)</f>
        <v>0</v>
      </c>
      <c r="K124" s="241" t="s">
        <v>122</v>
      </c>
      <c r="L124" s="246"/>
      <c r="M124" s="247" t="s">
        <v>20</v>
      </c>
      <c r="N124" s="248" t="s">
        <v>47</v>
      </c>
      <c r="O124" s="83"/>
      <c r="P124" s="208">
        <f>O124*H124</f>
        <v>0</v>
      </c>
      <c r="Q124" s="208">
        <v>0.001</v>
      </c>
      <c r="R124" s="208">
        <f>Q124*H124</f>
        <v>0.12534000000000001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163</v>
      </c>
      <c r="AT124" s="210" t="s">
        <v>181</v>
      </c>
      <c r="AU124" s="210" t="s">
        <v>85</v>
      </c>
      <c r="AY124" s="16" t="s">
        <v>116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22</v>
      </c>
      <c r="BK124" s="211">
        <f>ROUND(I124*H124,2)</f>
        <v>0</v>
      </c>
      <c r="BL124" s="16" t="s">
        <v>123</v>
      </c>
      <c r="BM124" s="210" t="s">
        <v>196</v>
      </c>
    </row>
    <row r="125" s="13" customFormat="1">
      <c r="A125" s="13"/>
      <c r="B125" s="217"/>
      <c r="C125" s="218"/>
      <c r="D125" s="219" t="s">
        <v>127</v>
      </c>
      <c r="E125" s="218"/>
      <c r="F125" s="221" t="s">
        <v>197</v>
      </c>
      <c r="G125" s="218"/>
      <c r="H125" s="222">
        <v>125.34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127</v>
      </c>
      <c r="AU125" s="228" t="s">
        <v>85</v>
      </c>
      <c r="AV125" s="13" t="s">
        <v>85</v>
      </c>
      <c r="AW125" s="13" t="s">
        <v>4</v>
      </c>
      <c r="AX125" s="13" t="s">
        <v>22</v>
      </c>
      <c r="AY125" s="228" t="s">
        <v>116</v>
      </c>
    </row>
    <row r="126" s="2" customFormat="1" ht="33" customHeight="1">
      <c r="A126" s="37"/>
      <c r="B126" s="38"/>
      <c r="C126" s="199" t="s">
        <v>198</v>
      </c>
      <c r="D126" s="199" t="s">
        <v>118</v>
      </c>
      <c r="E126" s="200" t="s">
        <v>199</v>
      </c>
      <c r="F126" s="201" t="s">
        <v>200</v>
      </c>
      <c r="G126" s="202" t="s">
        <v>121</v>
      </c>
      <c r="H126" s="203">
        <v>6440</v>
      </c>
      <c r="I126" s="204"/>
      <c r="J126" s="205">
        <f>ROUND(I126*H126,2)</f>
        <v>0</v>
      </c>
      <c r="K126" s="201" t="s">
        <v>122</v>
      </c>
      <c r="L126" s="43"/>
      <c r="M126" s="206" t="s">
        <v>20</v>
      </c>
      <c r="N126" s="207" t="s">
        <v>47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123</v>
      </c>
      <c r="AT126" s="210" t="s">
        <v>118</v>
      </c>
      <c r="AU126" s="210" t="s">
        <v>85</v>
      </c>
      <c r="AY126" s="16" t="s">
        <v>116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22</v>
      </c>
      <c r="BK126" s="211">
        <f>ROUND(I126*H126,2)</f>
        <v>0</v>
      </c>
      <c r="BL126" s="16" t="s">
        <v>123</v>
      </c>
      <c r="BM126" s="210" t="s">
        <v>201</v>
      </c>
    </row>
    <row r="127" s="2" customFormat="1">
      <c r="A127" s="37"/>
      <c r="B127" s="38"/>
      <c r="C127" s="39"/>
      <c r="D127" s="212" t="s">
        <v>125</v>
      </c>
      <c r="E127" s="39"/>
      <c r="F127" s="213" t="s">
        <v>202</v>
      </c>
      <c r="G127" s="39"/>
      <c r="H127" s="39"/>
      <c r="I127" s="214"/>
      <c r="J127" s="39"/>
      <c r="K127" s="39"/>
      <c r="L127" s="43"/>
      <c r="M127" s="215"/>
      <c r="N127" s="216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125</v>
      </c>
      <c r="AU127" s="16" t="s">
        <v>85</v>
      </c>
    </row>
    <row r="128" s="13" customFormat="1">
      <c r="A128" s="13"/>
      <c r="B128" s="217"/>
      <c r="C128" s="218"/>
      <c r="D128" s="219" t="s">
        <v>127</v>
      </c>
      <c r="E128" s="220" t="s">
        <v>20</v>
      </c>
      <c r="F128" s="221" t="s">
        <v>203</v>
      </c>
      <c r="G128" s="218"/>
      <c r="H128" s="222">
        <v>6440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127</v>
      </c>
      <c r="AU128" s="228" t="s">
        <v>85</v>
      </c>
      <c r="AV128" s="13" t="s">
        <v>85</v>
      </c>
      <c r="AW128" s="13" t="s">
        <v>37</v>
      </c>
      <c r="AX128" s="13" t="s">
        <v>22</v>
      </c>
      <c r="AY128" s="228" t="s">
        <v>116</v>
      </c>
    </row>
    <row r="129" s="2" customFormat="1" ht="49.05" customHeight="1">
      <c r="A129" s="37"/>
      <c r="B129" s="38"/>
      <c r="C129" s="199" t="s">
        <v>8</v>
      </c>
      <c r="D129" s="199" t="s">
        <v>118</v>
      </c>
      <c r="E129" s="200" t="s">
        <v>204</v>
      </c>
      <c r="F129" s="201" t="s">
        <v>205</v>
      </c>
      <c r="G129" s="202" t="s">
        <v>121</v>
      </c>
      <c r="H129" s="203">
        <v>6267</v>
      </c>
      <c r="I129" s="204"/>
      <c r="J129" s="205">
        <f>ROUND(I129*H129,2)</f>
        <v>0</v>
      </c>
      <c r="K129" s="201" t="s">
        <v>122</v>
      </c>
      <c r="L129" s="43"/>
      <c r="M129" s="206" t="s">
        <v>20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123</v>
      </c>
      <c r="AT129" s="210" t="s">
        <v>118</v>
      </c>
      <c r="AU129" s="210" t="s">
        <v>85</v>
      </c>
      <c r="AY129" s="16" t="s">
        <v>116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22</v>
      </c>
      <c r="BK129" s="211">
        <f>ROUND(I129*H129,2)</f>
        <v>0</v>
      </c>
      <c r="BL129" s="16" t="s">
        <v>123</v>
      </c>
      <c r="BM129" s="210" t="s">
        <v>206</v>
      </c>
    </row>
    <row r="130" s="2" customFormat="1">
      <c r="A130" s="37"/>
      <c r="B130" s="38"/>
      <c r="C130" s="39"/>
      <c r="D130" s="212" t="s">
        <v>125</v>
      </c>
      <c r="E130" s="39"/>
      <c r="F130" s="213" t="s">
        <v>207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125</v>
      </c>
      <c r="AU130" s="16" t="s">
        <v>85</v>
      </c>
    </row>
    <row r="131" s="13" customFormat="1">
      <c r="A131" s="13"/>
      <c r="B131" s="217"/>
      <c r="C131" s="218"/>
      <c r="D131" s="219" t="s">
        <v>127</v>
      </c>
      <c r="E131" s="220" t="s">
        <v>20</v>
      </c>
      <c r="F131" s="221" t="s">
        <v>192</v>
      </c>
      <c r="G131" s="218"/>
      <c r="H131" s="222">
        <v>6267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127</v>
      </c>
      <c r="AU131" s="228" t="s">
        <v>85</v>
      </c>
      <c r="AV131" s="13" t="s">
        <v>85</v>
      </c>
      <c r="AW131" s="13" t="s">
        <v>37</v>
      </c>
      <c r="AX131" s="13" t="s">
        <v>22</v>
      </c>
      <c r="AY131" s="228" t="s">
        <v>116</v>
      </c>
    </row>
    <row r="132" s="2" customFormat="1" ht="16.5" customHeight="1">
      <c r="A132" s="37"/>
      <c r="B132" s="38"/>
      <c r="C132" s="199" t="s">
        <v>208</v>
      </c>
      <c r="D132" s="199" t="s">
        <v>118</v>
      </c>
      <c r="E132" s="200" t="s">
        <v>209</v>
      </c>
      <c r="F132" s="201" t="s">
        <v>210</v>
      </c>
      <c r="G132" s="202" t="s">
        <v>131</v>
      </c>
      <c r="H132" s="203">
        <v>120</v>
      </c>
      <c r="I132" s="204"/>
      <c r="J132" s="205">
        <f>ROUND(I132*H132,2)</f>
        <v>0</v>
      </c>
      <c r="K132" s="201" t="s">
        <v>20</v>
      </c>
      <c r="L132" s="43"/>
      <c r="M132" s="206" t="s">
        <v>20</v>
      </c>
      <c r="N132" s="207" t="s">
        <v>47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123</v>
      </c>
      <c r="AT132" s="210" t="s">
        <v>118</v>
      </c>
      <c r="AU132" s="210" t="s">
        <v>85</v>
      </c>
      <c r="AY132" s="16" t="s">
        <v>116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22</v>
      </c>
      <c r="BK132" s="211">
        <f>ROUND(I132*H132,2)</f>
        <v>0</v>
      </c>
      <c r="BL132" s="16" t="s">
        <v>123</v>
      </c>
      <c r="BM132" s="210" t="s">
        <v>211</v>
      </c>
    </row>
    <row r="133" s="13" customFormat="1">
      <c r="A133" s="13"/>
      <c r="B133" s="217"/>
      <c r="C133" s="218"/>
      <c r="D133" s="219" t="s">
        <v>127</v>
      </c>
      <c r="E133" s="220" t="s">
        <v>20</v>
      </c>
      <c r="F133" s="221" t="s">
        <v>212</v>
      </c>
      <c r="G133" s="218"/>
      <c r="H133" s="222">
        <v>120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127</v>
      </c>
      <c r="AU133" s="228" t="s">
        <v>85</v>
      </c>
      <c r="AV133" s="13" t="s">
        <v>85</v>
      </c>
      <c r="AW133" s="13" t="s">
        <v>37</v>
      </c>
      <c r="AX133" s="13" t="s">
        <v>22</v>
      </c>
      <c r="AY133" s="228" t="s">
        <v>116</v>
      </c>
    </row>
    <row r="134" s="2" customFormat="1" ht="55.5" customHeight="1">
      <c r="A134" s="37"/>
      <c r="B134" s="38"/>
      <c r="C134" s="199" t="s">
        <v>213</v>
      </c>
      <c r="D134" s="199" t="s">
        <v>118</v>
      </c>
      <c r="E134" s="200" t="s">
        <v>214</v>
      </c>
      <c r="F134" s="201" t="s">
        <v>215</v>
      </c>
      <c r="G134" s="202" t="s">
        <v>216</v>
      </c>
      <c r="H134" s="203">
        <v>3</v>
      </c>
      <c r="I134" s="204"/>
      <c r="J134" s="205">
        <f>ROUND(I134*H134,2)</f>
        <v>0</v>
      </c>
      <c r="K134" s="201" t="s">
        <v>20</v>
      </c>
      <c r="L134" s="43"/>
      <c r="M134" s="206" t="s">
        <v>20</v>
      </c>
      <c r="N134" s="207" t="s">
        <v>47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22</v>
      </c>
      <c r="AT134" s="210" t="s">
        <v>118</v>
      </c>
      <c r="AU134" s="210" t="s">
        <v>85</v>
      </c>
      <c r="AY134" s="16" t="s">
        <v>116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22</v>
      </c>
      <c r="BK134" s="211">
        <f>ROUND(I134*H134,2)</f>
        <v>0</v>
      </c>
      <c r="BL134" s="16" t="s">
        <v>22</v>
      </c>
      <c r="BM134" s="210" t="s">
        <v>217</v>
      </c>
    </row>
    <row r="135" s="12" customFormat="1" ht="22.8" customHeight="1">
      <c r="A135" s="12"/>
      <c r="B135" s="183"/>
      <c r="C135" s="184"/>
      <c r="D135" s="185" t="s">
        <v>75</v>
      </c>
      <c r="E135" s="197" t="s">
        <v>123</v>
      </c>
      <c r="F135" s="197" t="s">
        <v>218</v>
      </c>
      <c r="G135" s="184"/>
      <c r="H135" s="184"/>
      <c r="I135" s="187"/>
      <c r="J135" s="198">
        <f>BK135</f>
        <v>0</v>
      </c>
      <c r="K135" s="184"/>
      <c r="L135" s="189"/>
      <c r="M135" s="190"/>
      <c r="N135" s="191"/>
      <c r="O135" s="191"/>
      <c r="P135" s="192">
        <f>SUM(P136:P147)</f>
        <v>0</v>
      </c>
      <c r="Q135" s="191"/>
      <c r="R135" s="192">
        <f>SUM(R136:R147)</f>
        <v>168.23849010000001</v>
      </c>
      <c r="S135" s="191"/>
      <c r="T135" s="193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4" t="s">
        <v>22</v>
      </c>
      <c r="AT135" s="195" t="s">
        <v>75</v>
      </c>
      <c r="AU135" s="195" t="s">
        <v>22</v>
      </c>
      <c r="AY135" s="194" t="s">
        <v>116</v>
      </c>
      <c r="BK135" s="196">
        <f>SUM(BK136:BK147)</f>
        <v>0</v>
      </c>
    </row>
    <row r="136" s="2" customFormat="1" ht="37.8" customHeight="1">
      <c r="A136" s="37"/>
      <c r="B136" s="38"/>
      <c r="C136" s="199" t="s">
        <v>219</v>
      </c>
      <c r="D136" s="199" t="s">
        <v>118</v>
      </c>
      <c r="E136" s="200" t="s">
        <v>220</v>
      </c>
      <c r="F136" s="201" t="s">
        <v>221</v>
      </c>
      <c r="G136" s="202" t="s">
        <v>121</v>
      </c>
      <c r="H136" s="203">
        <v>15</v>
      </c>
      <c r="I136" s="204"/>
      <c r="J136" s="205">
        <f>ROUND(I136*H136,2)</f>
        <v>0</v>
      </c>
      <c r="K136" s="201" t="s">
        <v>122</v>
      </c>
      <c r="L136" s="43"/>
      <c r="M136" s="206" t="s">
        <v>20</v>
      </c>
      <c r="N136" s="207" t="s">
        <v>47</v>
      </c>
      <c r="O136" s="83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123</v>
      </c>
      <c r="AT136" s="210" t="s">
        <v>118</v>
      </c>
      <c r="AU136" s="210" t="s">
        <v>85</v>
      </c>
      <c r="AY136" s="16" t="s">
        <v>116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22</v>
      </c>
      <c r="BK136" s="211">
        <f>ROUND(I136*H136,2)</f>
        <v>0</v>
      </c>
      <c r="BL136" s="16" t="s">
        <v>123</v>
      </c>
      <c r="BM136" s="210" t="s">
        <v>222</v>
      </c>
    </row>
    <row r="137" s="2" customFormat="1">
      <c r="A137" s="37"/>
      <c r="B137" s="38"/>
      <c r="C137" s="39"/>
      <c r="D137" s="212" t="s">
        <v>125</v>
      </c>
      <c r="E137" s="39"/>
      <c r="F137" s="213" t="s">
        <v>223</v>
      </c>
      <c r="G137" s="39"/>
      <c r="H137" s="39"/>
      <c r="I137" s="214"/>
      <c r="J137" s="39"/>
      <c r="K137" s="39"/>
      <c r="L137" s="43"/>
      <c r="M137" s="215"/>
      <c r="N137" s="216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125</v>
      </c>
      <c r="AU137" s="16" t="s">
        <v>85</v>
      </c>
    </row>
    <row r="138" s="13" customFormat="1">
      <c r="A138" s="13"/>
      <c r="B138" s="217"/>
      <c r="C138" s="218"/>
      <c r="D138" s="219" t="s">
        <v>127</v>
      </c>
      <c r="E138" s="220" t="s">
        <v>20</v>
      </c>
      <c r="F138" s="221" t="s">
        <v>224</v>
      </c>
      <c r="G138" s="218"/>
      <c r="H138" s="222">
        <v>15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127</v>
      </c>
      <c r="AU138" s="228" t="s">
        <v>85</v>
      </c>
      <c r="AV138" s="13" t="s">
        <v>85</v>
      </c>
      <c r="AW138" s="13" t="s">
        <v>37</v>
      </c>
      <c r="AX138" s="13" t="s">
        <v>22</v>
      </c>
      <c r="AY138" s="228" t="s">
        <v>116</v>
      </c>
    </row>
    <row r="139" s="2" customFormat="1" ht="37.8" customHeight="1">
      <c r="A139" s="37"/>
      <c r="B139" s="38"/>
      <c r="C139" s="199" t="s">
        <v>225</v>
      </c>
      <c r="D139" s="199" t="s">
        <v>118</v>
      </c>
      <c r="E139" s="200" t="s">
        <v>226</v>
      </c>
      <c r="F139" s="201" t="s">
        <v>227</v>
      </c>
      <c r="G139" s="202" t="s">
        <v>131</v>
      </c>
      <c r="H139" s="203">
        <v>72</v>
      </c>
      <c r="I139" s="204"/>
      <c r="J139" s="205">
        <f>ROUND(I139*H139,2)</f>
        <v>0</v>
      </c>
      <c r="K139" s="201" t="s">
        <v>122</v>
      </c>
      <c r="L139" s="43"/>
      <c r="M139" s="206" t="s">
        <v>20</v>
      </c>
      <c r="N139" s="207" t="s">
        <v>47</v>
      </c>
      <c r="O139" s="83"/>
      <c r="P139" s="208">
        <f>O139*H139</f>
        <v>0</v>
      </c>
      <c r="Q139" s="208">
        <v>2.13408</v>
      </c>
      <c r="R139" s="208">
        <f>Q139*H139</f>
        <v>153.65376000000001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123</v>
      </c>
      <c r="AT139" s="210" t="s">
        <v>118</v>
      </c>
      <c r="AU139" s="210" t="s">
        <v>85</v>
      </c>
      <c r="AY139" s="16" t="s">
        <v>116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22</v>
      </c>
      <c r="BK139" s="211">
        <f>ROUND(I139*H139,2)</f>
        <v>0</v>
      </c>
      <c r="BL139" s="16" t="s">
        <v>123</v>
      </c>
      <c r="BM139" s="210" t="s">
        <v>228</v>
      </c>
    </row>
    <row r="140" s="2" customFormat="1">
      <c r="A140" s="37"/>
      <c r="B140" s="38"/>
      <c r="C140" s="39"/>
      <c r="D140" s="212" t="s">
        <v>125</v>
      </c>
      <c r="E140" s="39"/>
      <c r="F140" s="213" t="s">
        <v>229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125</v>
      </c>
      <c r="AU140" s="16" t="s">
        <v>85</v>
      </c>
    </row>
    <row r="141" s="13" customFormat="1">
      <c r="A141" s="13"/>
      <c r="B141" s="217"/>
      <c r="C141" s="218"/>
      <c r="D141" s="219" t="s">
        <v>127</v>
      </c>
      <c r="E141" s="220" t="s">
        <v>20</v>
      </c>
      <c r="F141" s="221" t="s">
        <v>230</v>
      </c>
      <c r="G141" s="218"/>
      <c r="H141" s="222">
        <v>72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127</v>
      </c>
      <c r="AU141" s="228" t="s">
        <v>85</v>
      </c>
      <c r="AV141" s="13" t="s">
        <v>85</v>
      </c>
      <c r="AW141" s="13" t="s">
        <v>37</v>
      </c>
      <c r="AX141" s="13" t="s">
        <v>22</v>
      </c>
      <c r="AY141" s="228" t="s">
        <v>116</v>
      </c>
    </row>
    <row r="142" s="2" customFormat="1" ht="49.05" customHeight="1">
      <c r="A142" s="37"/>
      <c r="B142" s="38"/>
      <c r="C142" s="199" t="s">
        <v>231</v>
      </c>
      <c r="D142" s="199" t="s">
        <v>118</v>
      </c>
      <c r="E142" s="200" t="s">
        <v>232</v>
      </c>
      <c r="F142" s="201" t="s">
        <v>233</v>
      </c>
      <c r="G142" s="202" t="s">
        <v>121</v>
      </c>
      <c r="H142" s="203">
        <v>288</v>
      </c>
      <c r="I142" s="204"/>
      <c r="J142" s="205">
        <f>ROUND(I142*H142,2)</f>
        <v>0</v>
      </c>
      <c r="K142" s="201" t="s">
        <v>122</v>
      </c>
      <c r="L142" s="43"/>
      <c r="M142" s="206" t="s">
        <v>20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123</v>
      </c>
      <c r="AT142" s="210" t="s">
        <v>118</v>
      </c>
      <c r="AU142" s="210" t="s">
        <v>85</v>
      </c>
      <c r="AY142" s="16" t="s">
        <v>116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22</v>
      </c>
      <c r="BK142" s="211">
        <f>ROUND(I142*H142,2)</f>
        <v>0</v>
      </c>
      <c r="BL142" s="16" t="s">
        <v>123</v>
      </c>
      <c r="BM142" s="210" t="s">
        <v>234</v>
      </c>
    </row>
    <row r="143" s="2" customFormat="1">
      <c r="A143" s="37"/>
      <c r="B143" s="38"/>
      <c r="C143" s="39"/>
      <c r="D143" s="212" t="s">
        <v>125</v>
      </c>
      <c r="E143" s="39"/>
      <c r="F143" s="213" t="s">
        <v>235</v>
      </c>
      <c r="G143" s="39"/>
      <c r="H143" s="39"/>
      <c r="I143" s="214"/>
      <c r="J143" s="39"/>
      <c r="K143" s="39"/>
      <c r="L143" s="43"/>
      <c r="M143" s="215"/>
      <c r="N143" s="216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125</v>
      </c>
      <c r="AU143" s="16" t="s">
        <v>85</v>
      </c>
    </row>
    <row r="144" s="13" customFormat="1">
      <c r="A144" s="13"/>
      <c r="B144" s="217"/>
      <c r="C144" s="218"/>
      <c r="D144" s="219" t="s">
        <v>127</v>
      </c>
      <c r="E144" s="220" t="s">
        <v>20</v>
      </c>
      <c r="F144" s="221" t="s">
        <v>236</v>
      </c>
      <c r="G144" s="218"/>
      <c r="H144" s="222">
        <v>288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127</v>
      </c>
      <c r="AU144" s="228" t="s">
        <v>85</v>
      </c>
      <c r="AV144" s="13" t="s">
        <v>85</v>
      </c>
      <c r="AW144" s="13" t="s">
        <v>37</v>
      </c>
      <c r="AX144" s="13" t="s">
        <v>22</v>
      </c>
      <c r="AY144" s="228" t="s">
        <v>116</v>
      </c>
    </row>
    <row r="145" s="2" customFormat="1" ht="62.7" customHeight="1">
      <c r="A145" s="37"/>
      <c r="B145" s="38"/>
      <c r="C145" s="199" t="s">
        <v>7</v>
      </c>
      <c r="D145" s="199" t="s">
        <v>118</v>
      </c>
      <c r="E145" s="200" t="s">
        <v>237</v>
      </c>
      <c r="F145" s="201" t="s">
        <v>238</v>
      </c>
      <c r="G145" s="202" t="s">
        <v>121</v>
      </c>
      <c r="H145" s="203">
        <v>15</v>
      </c>
      <c r="I145" s="204"/>
      <c r="J145" s="205">
        <f>ROUND(I145*H145,2)</f>
        <v>0</v>
      </c>
      <c r="K145" s="201" t="s">
        <v>122</v>
      </c>
      <c r="L145" s="43"/>
      <c r="M145" s="206" t="s">
        <v>20</v>
      </c>
      <c r="N145" s="207" t="s">
        <v>47</v>
      </c>
      <c r="O145" s="83"/>
      <c r="P145" s="208">
        <f>O145*H145</f>
        <v>0</v>
      </c>
      <c r="Q145" s="208">
        <v>0.97231533999999997</v>
      </c>
      <c r="R145" s="208">
        <f>Q145*H145</f>
        <v>14.5847301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123</v>
      </c>
      <c r="AT145" s="210" t="s">
        <v>118</v>
      </c>
      <c r="AU145" s="210" t="s">
        <v>85</v>
      </c>
      <c r="AY145" s="16" t="s">
        <v>116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22</v>
      </c>
      <c r="BK145" s="211">
        <f>ROUND(I145*H145,2)</f>
        <v>0</v>
      </c>
      <c r="BL145" s="16" t="s">
        <v>123</v>
      </c>
      <c r="BM145" s="210" t="s">
        <v>239</v>
      </c>
    </row>
    <row r="146" s="2" customFormat="1">
      <c r="A146" s="37"/>
      <c r="B146" s="38"/>
      <c r="C146" s="39"/>
      <c r="D146" s="212" t="s">
        <v>125</v>
      </c>
      <c r="E146" s="39"/>
      <c r="F146" s="213" t="s">
        <v>240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125</v>
      </c>
      <c r="AU146" s="16" t="s">
        <v>85</v>
      </c>
    </row>
    <row r="147" s="13" customFormat="1">
      <c r="A147" s="13"/>
      <c r="B147" s="217"/>
      <c r="C147" s="218"/>
      <c r="D147" s="219" t="s">
        <v>127</v>
      </c>
      <c r="E147" s="220" t="s">
        <v>20</v>
      </c>
      <c r="F147" s="221" t="s">
        <v>241</v>
      </c>
      <c r="G147" s="218"/>
      <c r="H147" s="222">
        <v>15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127</v>
      </c>
      <c r="AU147" s="228" t="s">
        <v>85</v>
      </c>
      <c r="AV147" s="13" t="s">
        <v>85</v>
      </c>
      <c r="AW147" s="13" t="s">
        <v>37</v>
      </c>
      <c r="AX147" s="13" t="s">
        <v>22</v>
      </c>
      <c r="AY147" s="228" t="s">
        <v>116</v>
      </c>
    </row>
    <row r="148" s="12" customFormat="1" ht="22.8" customHeight="1">
      <c r="A148" s="12"/>
      <c r="B148" s="183"/>
      <c r="C148" s="184"/>
      <c r="D148" s="185" t="s">
        <v>75</v>
      </c>
      <c r="E148" s="197" t="s">
        <v>147</v>
      </c>
      <c r="F148" s="197" t="s">
        <v>242</v>
      </c>
      <c r="G148" s="184"/>
      <c r="H148" s="184"/>
      <c r="I148" s="187"/>
      <c r="J148" s="198">
        <f>BK148</f>
        <v>0</v>
      </c>
      <c r="K148" s="184"/>
      <c r="L148" s="189"/>
      <c r="M148" s="190"/>
      <c r="N148" s="191"/>
      <c r="O148" s="191"/>
      <c r="P148" s="192">
        <f>SUM(P149:P152)</f>
        <v>0</v>
      </c>
      <c r="Q148" s="191"/>
      <c r="R148" s="192">
        <f>SUM(R149:R152)</f>
        <v>31.279500000000002</v>
      </c>
      <c r="S148" s="191"/>
      <c r="T148" s="193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4" t="s">
        <v>22</v>
      </c>
      <c r="AT148" s="195" t="s">
        <v>75</v>
      </c>
      <c r="AU148" s="195" t="s">
        <v>22</v>
      </c>
      <c r="AY148" s="194" t="s">
        <v>116</v>
      </c>
      <c r="BK148" s="196">
        <f>SUM(BK149:BK152)</f>
        <v>0</v>
      </c>
    </row>
    <row r="149" s="2" customFormat="1" ht="37.8" customHeight="1">
      <c r="A149" s="37"/>
      <c r="B149" s="38"/>
      <c r="C149" s="199" t="s">
        <v>243</v>
      </c>
      <c r="D149" s="199" t="s">
        <v>118</v>
      </c>
      <c r="E149" s="200" t="s">
        <v>244</v>
      </c>
      <c r="F149" s="201" t="s">
        <v>245</v>
      </c>
      <c r="G149" s="202" t="s">
        <v>131</v>
      </c>
      <c r="H149" s="203">
        <v>20</v>
      </c>
      <c r="I149" s="204"/>
      <c r="J149" s="205">
        <f>ROUND(I149*H149,2)</f>
        <v>0</v>
      </c>
      <c r="K149" s="201" t="s">
        <v>122</v>
      </c>
      <c r="L149" s="43"/>
      <c r="M149" s="206" t="s">
        <v>20</v>
      </c>
      <c r="N149" s="207" t="s">
        <v>47</v>
      </c>
      <c r="O149" s="83"/>
      <c r="P149" s="208">
        <f>O149*H149</f>
        <v>0</v>
      </c>
      <c r="Q149" s="208">
        <v>1.48</v>
      </c>
      <c r="R149" s="208">
        <f>Q149*H149</f>
        <v>29.600000000000001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123</v>
      </c>
      <c r="AT149" s="210" t="s">
        <v>118</v>
      </c>
      <c r="AU149" s="210" t="s">
        <v>85</v>
      </c>
      <c r="AY149" s="16" t="s">
        <v>116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22</v>
      </c>
      <c r="BK149" s="211">
        <f>ROUND(I149*H149,2)</f>
        <v>0</v>
      </c>
      <c r="BL149" s="16" t="s">
        <v>123</v>
      </c>
      <c r="BM149" s="210" t="s">
        <v>246</v>
      </c>
    </row>
    <row r="150" s="2" customFormat="1">
      <c r="A150" s="37"/>
      <c r="B150" s="38"/>
      <c r="C150" s="39"/>
      <c r="D150" s="212" t="s">
        <v>125</v>
      </c>
      <c r="E150" s="39"/>
      <c r="F150" s="213" t="s">
        <v>247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125</v>
      </c>
      <c r="AU150" s="16" t="s">
        <v>85</v>
      </c>
    </row>
    <row r="151" s="2" customFormat="1" ht="62.7" customHeight="1">
      <c r="A151" s="37"/>
      <c r="B151" s="38"/>
      <c r="C151" s="199" t="s">
        <v>248</v>
      </c>
      <c r="D151" s="199" t="s">
        <v>118</v>
      </c>
      <c r="E151" s="200" t="s">
        <v>249</v>
      </c>
      <c r="F151" s="201" t="s">
        <v>250</v>
      </c>
      <c r="G151" s="202" t="s">
        <v>121</v>
      </c>
      <c r="H151" s="203">
        <v>10</v>
      </c>
      <c r="I151" s="204"/>
      <c r="J151" s="205">
        <f>ROUND(I151*H151,2)</f>
        <v>0</v>
      </c>
      <c r="K151" s="201" t="s">
        <v>122</v>
      </c>
      <c r="L151" s="43"/>
      <c r="M151" s="206" t="s">
        <v>20</v>
      </c>
      <c r="N151" s="207" t="s">
        <v>47</v>
      </c>
      <c r="O151" s="83"/>
      <c r="P151" s="208">
        <f>O151*H151</f>
        <v>0</v>
      </c>
      <c r="Q151" s="208">
        <v>0.16794999999999999</v>
      </c>
      <c r="R151" s="208">
        <f>Q151*H151</f>
        <v>1.6795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123</v>
      </c>
      <c r="AT151" s="210" t="s">
        <v>118</v>
      </c>
      <c r="AU151" s="210" t="s">
        <v>85</v>
      </c>
      <c r="AY151" s="16" t="s">
        <v>116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22</v>
      </c>
      <c r="BK151" s="211">
        <f>ROUND(I151*H151,2)</f>
        <v>0</v>
      </c>
      <c r="BL151" s="16" t="s">
        <v>123</v>
      </c>
      <c r="BM151" s="210" t="s">
        <v>251</v>
      </c>
    </row>
    <row r="152" s="2" customFormat="1">
      <c r="A152" s="37"/>
      <c r="B152" s="38"/>
      <c r="C152" s="39"/>
      <c r="D152" s="212" t="s">
        <v>125</v>
      </c>
      <c r="E152" s="39"/>
      <c r="F152" s="213" t="s">
        <v>252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125</v>
      </c>
      <c r="AU152" s="16" t="s">
        <v>85</v>
      </c>
    </row>
    <row r="153" s="12" customFormat="1" ht="22.8" customHeight="1">
      <c r="A153" s="12"/>
      <c r="B153" s="183"/>
      <c r="C153" s="184"/>
      <c r="D153" s="185" t="s">
        <v>75</v>
      </c>
      <c r="E153" s="197" t="s">
        <v>169</v>
      </c>
      <c r="F153" s="197" t="s">
        <v>253</v>
      </c>
      <c r="G153" s="184"/>
      <c r="H153" s="184"/>
      <c r="I153" s="187"/>
      <c r="J153" s="198">
        <f>BK153</f>
        <v>0</v>
      </c>
      <c r="K153" s="184"/>
      <c r="L153" s="189"/>
      <c r="M153" s="190"/>
      <c r="N153" s="191"/>
      <c r="O153" s="191"/>
      <c r="P153" s="192">
        <f>SUM(P154:P156)</f>
        <v>0</v>
      </c>
      <c r="Q153" s="191"/>
      <c r="R153" s="192">
        <f>SUM(R154:R156)</f>
        <v>0</v>
      </c>
      <c r="S153" s="191"/>
      <c r="T153" s="193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22</v>
      </c>
      <c r="AT153" s="195" t="s">
        <v>75</v>
      </c>
      <c r="AU153" s="195" t="s">
        <v>22</v>
      </c>
      <c r="AY153" s="194" t="s">
        <v>116</v>
      </c>
      <c r="BK153" s="196">
        <f>SUM(BK154:BK156)</f>
        <v>0</v>
      </c>
    </row>
    <row r="154" s="2" customFormat="1" ht="78" customHeight="1">
      <c r="A154" s="37"/>
      <c r="B154" s="38"/>
      <c r="C154" s="199" t="s">
        <v>254</v>
      </c>
      <c r="D154" s="199" t="s">
        <v>118</v>
      </c>
      <c r="E154" s="200" t="s">
        <v>255</v>
      </c>
      <c r="F154" s="201" t="s">
        <v>256</v>
      </c>
      <c r="G154" s="202" t="s">
        <v>121</v>
      </c>
      <c r="H154" s="203">
        <v>1567</v>
      </c>
      <c r="I154" s="204"/>
      <c r="J154" s="205">
        <f>ROUND(I154*H154,2)</f>
        <v>0</v>
      </c>
      <c r="K154" s="201" t="s">
        <v>122</v>
      </c>
      <c r="L154" s="43"/>
      <c r="M154" s="206" t="s">
        <v>20</v>
      </c>
      <c r="N154" s="207" t="s">
        <v>47</v>
      </c>
      <c r="O154" s="83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123</v>
      </c>
      <c r="AT154" s="210" t="s">
        <v>118</v>
      </c>
      <c r="AU154" s="210" t="s">
        <v>85</v>
      </c>
      <c r="AY154" s="16" t="s">
        <v>116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22</v>
      </c>
      <c r="BK154" s="211">
        <f>ROUND(I154*H154,2)</f>
        <v>0</v>
      </c>
      <c r="BL154" s="16" t="s">
        <v>123</v>
      </c>
      <c r="BM154" s="210" t="s">
        <v>257</v>
      </c>
    </row>
    <row r="155" s="2" customFormat="1">
      <c r="A155" s="37"/>
      <c r="B155" s="38"/>
      <c r="C155" s="39"/>
      <c r="D155" s="212" t="s">
        <v>125</v>
      </c>
      <c r="E155" s="39"/>
      <c r="F155" s="213" t="s">
        <v>258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85</v>
      </c>
    </row>
    <row r="156" s="13" customFormat="1">
      <c r="A156" s="13"/>
      <c r="B156" s="217"/>
      <c r="C156" s="218"/>
      <c r="D156" s="219" t="s">
        <v>127</v>
      </c>
      <c r="E156" s="220" t="s">
        <v>20</v>
      </c>
      <c r="F156" s="221" t="s">
        <v>259</v>
      </c>
      <c r="G156" s="218"/>
      <c r="H156" s="222">
        <v>1567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127</v>
      </c>
      <c r="AU156" s="228" t="s">
        <v>85</v>
      </c>
      <c r="AV156" s="13" t="s">
        <v>85</v>
      </c>
      <c r="AW156" s="13" t="s">
        <v>37</v>
      </c>
      <c r="AX156" s="13" t="s">
        <v>22</v>
      </c>
      <c r="AY156" s="228" t="s">
        <v>116</v>
      </c>
    </row>
    <row r="157" s="12" customFormat="1" ht="22.8" customHeight="1">
      <c r="A157" s="12"/>
      <c r="B157" s="183"/>
      <c r="C157" s="184"/>
      <c r="D157" s="185" t="s">
        <v>75</v>
      </c>
      <c r="E157" s="197" t="s">
        <v>260</v>
      </c>
      <c r="F157" s="197" t="s">
        <v>261</v>
      </c>
      <c r="G157" s="184"/>
      <c r="H157" s="184"/>
      <c r="I157" s="187"/>
      <c r="J157" s="198">
        <f>BK157</f>
        <v>0</v>
      </c>
      <c r="K157" s="184"/>
      <c r="L157" s="189"/>
      <c r="M157" s="190"/>
      <c r="N157" s="191"/>
      <c r="O157" s="191"/>
      <c r="P157" s="192">
        <f>SUM(P158:P159)</f>
        <v>0</v>
      </c>
      <c r="Q157" s="191"/>
      <c r="R157" s="192">
        <f>SUM(R158:R159)</f>
        <v>0</v>
      </c>
      <c r="S157" s="191"/>
      <c r="T157" s="19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4" t="s">
        <v>22</v>
      </c>
      <c r="AT157" s="195" t="s">
        <v>75</v>
      </c>
      <c r="AU157" s="195" t="s">
        <v>22</v>
      </c>
      <c r="AY157" s="194" t="s">
        <v>116</v>
      </c>
      <c r="BK157" s="196">
        <f>SUM(BK158:BK159)</f>
        <v>0</v>
      </c>
    </row>
    <row r="158" s="2" customFormat="1" ht="33" customHeight="1">
      <c r="A158" s="37"/>
      <c r="B158" s="38"/>
      <c r="C158" s="199" t="s">
        <v>262</v>
      </c>
      <c r="D158" s="199" t="s">
        <v>118</v>
      </c>
      <c r="E158" s="200" t="s">
        <v>263</v>
      </c>
      <c r="F158" s="201" t="s">
        <v>264</v>
      </c>
      <c r="G158" s="202" t="s">
        <v>216</v>
      </c>
      <c r="H158" s="203">
        <v>199.77199999999999</v>
      </c>
      <c r="I158" s="204"/>
      <c r="J158" s="205">
        <f>ROUND(I158*H158,2)</f>
        <v>0</v>
      </c>
      <c r="K158" s="201" t="s">
        <v>122</v>
      </c>
      <c r="L158" s="43"/>
      <c r="M158" s="206" t="s">
        <v>20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123</v>
      </c>
      <c r="AT158" s="210" t="s">
        <v>118</v>
      </c>
      <c r="AU158" s="210" t="s">
        <v>85</v>
      </c>
      <c r="AY158" s="16" t="s">
        <v>116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22</v>
      </c>
      <c r="BK158" s="211">
        <f>ROUND(I158*H158,2)</f>
        <v>0</v>
      </c>
      <c r="BL158" s="16" t="s">
        <v>123</v>
      </c>
      <c r="BM158" s="210" t="s">
        <v>265</v>
      </c>
    </row>
    <row r="159" s="2" customFormat="1">
      <c r="A159" s="37"/>
      <c r="B159" s="38"/>
      <c r="C159" s="39"/>
      <c r="D159" s="212" t="s">
        <v>125</v>
      </c>
      <c r="E159" s="39"/>
      <c r="F159" s="213" t="s">
        <v>266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125</v>
      </c>
      <c r="AU159" s="16" t="s">
        <v>85</v>
      </c>
    </row>
    <row r="160" s="12" customFormat="1" ht="25.92" customHeight="1">
      <c r="A160" s="12"/>
      <c r="B160" s="183"/>
      <c r="C160" s="184"/>
      <c r="D160" s="185" t="s">
        <v>75</v>
      </c>
      <c r="E160" s="186" t="s">
        <v>267</v>
      </c>
      <c r="F160" s="186" t="s">
        <v>268</v>
      </c>
      <c r="G160" s="184"/>
      <c r="H160" s="184"/>
      <c r="I160" s="187"/>
      <c r="J160" s="188">
        <f>BK160</f>
        <v>0</v>
      </c>
      <c r="K160" s="184"/>
      <c r="L160" s="189"/>
      <c r="M160" s="190"/>
      <c r="N160" s="191"/>
      <c r="O160" s="191"/>
      <c r="P160" s="192">
        <f>SUM(P161:P171)</f>
        <v>0</v>
      </c>
      <c r="Q160" s="191"/>
      <c r="R160" s="192">
        <f>SUM(R161:R171)</f>
        <v>0</v>
      </c>
      <c r="S160" s="191"/>
      <c r="T160" s="193">
        <f>SUM(T161:T171)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4" t="s">
        <v>147</v>
      </c>
      <c r="AT160" s="195" t="s">
        <v>75</v>
      </c>
      <c r="AU160" s="195" t="s">
        <v>76</v>
      </c>
      <c r="AY160" s="194" t="s">
        <v>116</v>
      </c>
      <c r="BK160" s="196">
        <f>SUM(BK161:BK171)</f>
        <v>0</v>
      </c>
    </row>
    <row r="161" s="2" customFormat="1" ht="37.8" customHeight="1">
      <c r="A161" s="37"/>
      <c r="B161" s="38"/>
      <c r="C161" s="199" t="s">
        <v>269</v>
      </c>
      <c r="D161" s="199" t="s">
        <v>118</v>
      </c>
      <c r="E161" s="200" t="s">
        <v>270</v>
      </c>
      <c r="F161" s="201" t="s">
        <v>271</v>
      </c>
      <c r="G161" s="202" t="s">
        <v>272</v>
      </c>
      <c r="H161" s="203">
        <v>1</v>
      </c>
      <c r="I161" s="204"/>
      <c r="J161" s="205">
        <f>ROUND(I161*H161,2)</f>
        <v>0</v>
      </c>
      <c r="K161" s="201" t="s">
        <v>20</v>
      </c>
      <c r="L161" s="43"/>
      <c r="M161" s="206" t="s">
        <v>20</v>
      </c>
      <c r="N161" s="207" t="s">
        <v>47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273</v>
      </c>
      <c r="AT161" s="210" t="s">
        <v>118</v>
      </c>
      <c r="AU161" s="210" t="s">
        <v>22</v>
      </c>
      <c r="AY161" s="16" t="s">
        <v>116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22</v>
      </c>
      <c r="BK161" s="211">
        <f>ROUND(I161*H161,2)</f>
        <v>0</v>
      </c>
      <c r="BL161" s="16" t="s">
        <v>273</v>
      </c>
      <c r="BM161" s="210" t="s">
        <v>274</v>
      </c>
    </row>
    <row r="162" s="2" customFormat="1" ht="37.8" customHeight="1">
      <c r="A162" s="37"/>
      <c r="B162" s="38"/>
      <c r="C162" s="199" t="s">
        <v>275</v>
      </c>
      <c r="D162" s="199" t="s">
        <v>118</v>
      </c>
      <c r="E162" s="200" t="s">
        <v>276</v>
      </c>
      <c r="F162" s="201" t="s">
        <v>277</v>
      </c>
      <c r="G162" s="202" t="s">
        <v>272</v>
      </c>
      <c r="H162" s="203">
        <v>1</v>
      </c>
      <c r="I162" s="204"/>
      <c r="J162" s="205">
        <f>ROUND(I162*H162,2)</f>
        <v>0</v>
      </c>
      <c r="K162" s="201" t="s">
        <v>20</v>
      </c>
      <c r="L162" s="43"/>
      <c r="M162" s="206" t="s">
        <v>20</v>
      </c>
      <c r="N162" s="207" t="s">
        <v>47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273</v>
      </c>
      <c r="AT162" s="210" t="s">
        <v>118</v>
      </c>
      <c r="AU162" s="210" t="s">
        <v>22</v>
      </c>
      <c r="AY162" s="16" t="s">
        <v>116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22</v>
      </c>
      <c r="BK162" s="211">
        <f>ROUND(I162*H162,2)</f>
        <v>0</v>
      </c>
      <c r="BL162" s="16" t="s">
        <v>273</v>
      </c>
      <c r="BM162" s="210" t="s">
        <v>278</v>
      </c>
    </row>
    <row r="163" s="2" customFormat="1" ht="16.5" customHeight="1">
      <c r="A163" s="37"/>
      <c r="B163" s="38"/>
      <c r="C163" s="199" t="s">
        <v>279</v>
      </c>
      <c r="D163" s="199" t="s">
        <v>118</v>
      </c>
      <c r="E163" s="200" t="s">
        <v>280</v>
      </c>
      <c r="F163" s="201" t="s">
        <v>281</v>
      </c>
      <c r="G163" s="202" t="s">
        <v>272</v>
      </c>
      <c r="H163" s="203">
        <v>1</v>
      </c>
      <c r="I163" s="204"/>
      <c r="J163" s="205">
        <f>ROUND(I163*H163,2)</f>
        <v>0</v>
      </c>
      <c r="K163" s="201" t="s">
        <v>20</v>
      </c>
      <c r="L163" s="43"/>
      <c r="M163" s="206" t="s">
        <v>20</v>
      </c>
      <c r="N163" s="207" t="s">
        <v>47</v>
      </c>
      <c r="O163" s="83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273</v>
      </c>
      <c r="AT163" s="210" t="s">
        <v>118</v>
      </c>
      <c r="AU163" s="210" t="s">
        <v>22</v>
      </c>
      <c r="AY163" s="16" t="s">
        <v>116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22</v>
      </c>
      <c r="BK163" s="211">
        <f>ROUND(I163*H163,2)</f>
        <v>0</v>
      </c>
      <c r="BL163" s="16" t="s">
        <v>273</v>
      </c>
      <c r="BM163" s="210" t="s">
        <v>282</v>
      </c>
    </row>
    <row r="164" s="2" customFormat="1" ht="44.25" customHeight="1">
      <c r="A164" s="37"/>
      <c r="B164" s="38"/>
      <c r="C164" s="199" t="s">
        <v>283</v>
      </c>
      <c r="D164" s="199" t="s">
        <v>118</v>
      </c>
      <c r="E164" s="200" t="s">
        <v>284</v>
      </c>
      <c r="F164" s="201" t="s">
        <v>285</v>
      </c>
      <c r="G164" s="202" t="s">
        <v>272</v>
      </c>
      <c r="H164" s="203">
        <v>1</v>
      </c>
      <c r="I164" s="204"/>
      <c r="J164" s="205">
        <f>ROUND(I164*H164,2)</f>
        <v>0</v>
      </c>
      <c r="K164" s="201" t="s">
        <v>20</v>
      </c>
      <c r="L164" s="43"/>
      <c r="M164" s="206" t="s">
        <v>20</v>
      </c>
      <c r="N164" s="207" t="s">
        <v>47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273</v>
      </c>
      <c r="AT164" s="210" t="s">
        <v>118</v>
      </c>
      <c r="AU164" s="210" t="s">
        <v>22</v>
      </c>
      <c r="AY164" s="16" t="s">
        <v>116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22</v>
      </c>
      <c r="BK164" s="211">
        <f>ROUND(I164*H164,2)</f>
        <v>0</v>
      </c>
      <c r="BL164" s="16" t="s">
        <v>273</v>
      </c>
      <c r="BM164" s="210" t="s">
        <v>286</v>
      </c>
    </row>
    <row r="165" s="2" customFormat="1" ht="44.25" customHeight="1">
      <c r="A165" s="37"/>
      <c r="B165" s="38"/>
      <c r="C165" s="199" t="s">
        <v>287</v>
      </c>
      <c r="D165" s="199" t="s">
        <v>118</v>
      </c>
      <c r="E165" s="200" t="s">
        <v>288</v>
      </c>
      <c r="F165" s="201" t="s">
        <v>289</v>
      </c>
      <c r="G165" s="202" t="s">
        <v>272</v>
      </c>
      <c r="H165" s="203">
        <v>1</v>
      </c>
      <c r="I165" s="204"/>
      <c r="J165" s="205">
        <f>ROUND(I165*H165,2)</f>
        <v>0</v>
      </c>
      <c r="K165" s="201" t="s">
        <v>20</v>
      </c>
      <c r="L165" s="43"/>
      <c r="M165" s="206" t="s">
        <v>20</v>
      </c>
      <c r="N165" s="207" t="s">
        <v>47</v>
      </c>
      <c r="O165" s="83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273</v>
      </c>
      <c r="AT165" s="210" t="s">
        <v>118</v>
      </c>
      <c r="AU165" s="210" t="s">
        <v>22</v>
      </c>
      <c r="AY165" s="16" t="s">
        <v>116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22</v>
      </c>
      <c r="BK165" s="211">
        <f>ROUND(I165*H165,2)</f>
        <v>0</v>
      </c>
      <c r="BL165" s="16" t="s">
        <v>273</v>
      </c>
      <c r="BM165" s="210" t="s">
        <v>290</v>
      </c>
    </row>
    <row r="166" s="2" customFormat="1" ht="16.5" customHeight="1">
      <c r="A166" s="37"/>
      <c r="B166" s="38"/>
      <c r="C166" s="199" t="s">
        <v>291</v>
      </c>
      <c r="D166" s="199" t="s">
        <v>118</v>
      </c>
      <c r="E166" s="200" t="s">
        <v>292</v>
      </c>
      <c r="F166" s="201" t="s">
        <v>293</v>
      </c>
      <c r="G166" s="202" t="s">
        <v>272</v>
      </c>
      <c r="H166" s="203">
        <v>1</v>
      </c>
      <c r="I166" s="204"/>
      <c r="J166" s="205">
        <f>ROUND(I166*H166,2)</f>
        <v>0</v>
      </c>
      <c r="K166" s="201" t="s">
        <v>20</v>
      </c>
      <c r="L166" s="43"/>
      <c r="M166" s="206" t="s">
        <v>20</v>
      </c>
      <c r="N166" s="207" t="s">
        <v>47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273</v>
      </c>
      <c r="AT166" s="210" t="s">
        <v>118</v>
      </c>
      <c r="AU166" s="210" t="s">
        <v>22</v>
      </c>
      <c r="AY166" s="16" t="s">
        <v>116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22</v>
      </c>
      <c r="BK166" s="211">
        <f>ROUND(I166*H166,2)</f>
        <v>0</v>
      </c>
      <c r="BL166" s="16" t="s">
        <v>273</v>
      </c>
      <c r="BM166" s="210" t="s">
        <v>294</v>
      </c>
    </row>
    <row r="167" s="2" customFormat="1" ht="24.15" customHeight="1">
      <c r="A167" s="37"/>
      <c r="B167" s="38"/>
      <c r="C167" s="199" t="s">
        <v>295</v>
      </c>
      <c r="D167" s="199" t="s">
        <v>118</v>
      </c>
      <c r="E167" s="200" t="s">
        <v>296</v>
      </c>
      <c r="F167" s="201" t="s">
        <v>297</v>
      </c>
      <c r="G167" s="202" t="s">
        <v>272</v>
      </c>
      <c r="H167" s="203">
        <v>1</v>
      </c>
      <c r="I167" s="204"/>
      <c r="J167" s="205">
        <f>ROUND(I167*H167,2)</f>
        <v>0</v>
      </c>
      <c r="K167" s="201" t="s">
        <v>20</v>
      </c>
      <c r="L167" s="43"/>
      <c r="M167" s="206" t="s">
        <v>20</v>
      </c>
      <c r="N167" s="207" t="s">
        <v>47</v>
      </c>
      <c r="O167" s="83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273</v>
      </c>
      <c r="AT167" s="210" t="s">
        <v>118</v>
      </c>
      <c r="AU167" s="210" t="s">
        <v>22</v>
      </c>
      <c r="AY167" s="16" t="s">
        <v>116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22</v>
      </c>
      <c r="BK167" s="211">
        <f>ROUND(I167*H167,2)</f>
        <v>0</v>
      </c>
      <c r="BL167" s="16" t="s">
        <v>273</v>
      </c>
      <c r="BM167" s="210" t="s">
        <v>298</v>
      </c>
    </row>
    <row r="168" s="2" customFormat="1" ht="16.5" customHeight="1">
      <c r="A168" s="37"/>
      <c r="B168" s="38"/>
      <c r="C168" s="199" t="s">
        <v>299</v>
      </c>
      <c r="D168" s="199" t="s">
        <v>118</v>
      </c>
      <c r="E168" s="200" t="s">
        <v>300</v>
      </c>
      <c r="F168" s="201" t="s">
        <v>301</v>
      </c>
      <c r="G168" s="202" t="s">
        <v>272</v>
      </c>
      <c r="H168" s="203">
        <v>1</v>
      </c>
      <c r="I168" s="204"/>
      <c r="J168" s="205">
        <f>ROUND(I168*H168,2)</f>
        <v>0</v>
      </c>
      <c r="K168" s="201" t="s">
        <v>20</v>
      </c>
      <c r="L168" s="43"/>
      <c r="M168" s="206" t="s">
        <v>20</v>
      </c>
      <c r="N168" s="207" t="s">
        <v>47</v>
      </c>
      <c r="O168" s="83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0" t="s">
        <v>273</v>
      </c>
      <c r="AT168" s="210" t="s">
        <v>118</v>
      </c>
      <c r="AU168" s="210" t="s">
        <v>22</v>
      </c>
      <c r="AY168" s="16" t="s">
        <v>116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22</v>
      </c>
      <c r="BK168" s="211">
        <f>ROUND(I168*H168,2)</f>
        <v>0</v>
      </c>
      <c r="BL168" s="16" t="s">
        <v>273</v>
      </c>
      <c r="BM168" s="210" t="s">
        <v>302</v>
      </c>
    </row>
    <row r="169" s="2" customFormat="1" ht="33" customHeight="1">
      <c r="A169" s="37"/>
      <c r="B169" s="38"/>
      <c r="C169" s="199" t="s">
        <v>303</v>
      </c>
      <c r="D169" s="199" t="s">
        <v>118</v>
      </c>
      <c r="E169" s="200" t="s">
        <v>304</v>
      </c>
      <c r="F169" s="201" t="s">
        <v>305</v>
      </c>
      <c r="G169" s="202" t="s">
        <v>272</v>
      </c>
      <c r="H169" s="203">
        <v>1</v>
      </c>
      <c r="I169" s="204"/>
      <c r="J169" s="205">
        <f>ROUND(I169*H169,2)</f>
        <v>0</v>
      </c>
      <c r="K169" s="201" t="s">
        <v>20</v>
      </c>
      <c r="L169" s="43"/>
      <c r="M169" s="206" t="s">
        <v>20</v>
      </c>
      <c r="N169" s="207" t="s">
        <v>47</v>
      </c>
      <c r="O169" s="83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0" t="s">
        <v>273</v>
      </c>
      <c r="AT169" s="210" t="s">
        <v>118</v>
      </c>
      <c r="AU169" s="210" t="s">
        <v>22</v>
      </c>
      <c r="AY169" s="16" t="s">
        <v>116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6" t="s">
        <v>22</v>
      </c>
      <c r="BK169" s="211">
        <f>ROUND(I169*H169,2)</f>
        <v>0</v>
      </c>
      <c r="BL169" s="16" t="s">
        <v>273</v>
      </c>
      <c r="BM169" s="210" t="s">
        <v>306</v>
      </c>
    </row>
    <row r="170" s="2" customFormat="1" ht="49.05" customHeight="1">
      <c r="A170" s="37"/>
      <c r="B170" s="38"/>
      <c r="C170" s="199" t="s">
        <v>307</v>
      </c>
      <c r="D170" s="199" t="s">
        <v>118</v>
      </c>
      <c r="E170" s="200" t="s">
        <v>308</v>
      </c>
      <c r="F170" s="201" t="s">
        <v>309</v>
      </c>
      <c r="G170" s="202" t="s">
        <v>272</v>
      </c>
      <c r="H170" s="203">
        <v>1</v>
      </c>
      <c r="I170" s="204"/>
      <c r="J170" s="205">
        <f>ROUND(I170*H170,2)</f>
        <v>0</v>
      </c>
      <c r="K170" s="201" t="s">
        <v>20</v>
      </c>
      <c r="L170" s="43"/>
      <c r="M170" s="206" t="s">
        <v>20</v>
      </c>
      <c r="N170" s="207" t="s">
        <v>47</v>
      </c>
      <c r="O170" s="83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273</v>
      </c>
      <c r="AT170" s="210" t="s">
        <v>118</v>
      </c>
      <c r="AU170" s="210" t="s">
        <v>22</v>
      </c>
      <c r="AY170" s="16" t="s">
        <v>116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22</v>
      </c>
      <c r="BK170" s="211">
        <f>ROUND(I170*H170,2)</f>
        <v>0</v>
      </c>
      <c r="BL170" s="16" t="s">
        <v>273</v>
      </c>
      <c r="BM170" s="210" t="s">
        <v>310</v>
      </c>
    </row>
    <row r="171" s="2" customFormat="1" ht="16.5" customHeight="1">
      <c r="A171" s="37"/>
      <c r="B171" s="38"/>
      <c r="C171" s="199" t="s">
        <v>311</v>
      </c>
      <c r="D171" s="199" t="s">
        <v>118</v>
      </c>
      <c r="E171" s="200" t="s">
        <v>312</v>
      </c>
      <c r="F171" s="201" t="s">
        <v>313</v>
      </c>
      <c r="G171" s="202" t="s">
        <v>272</v>
      </c>
      <c r="H171" s="203">
        <v>1</v>
      </c>
      <c r="I171" s="204"/>
      <c r="J171" s="205">
        <f>ROUND(I171*H171,2)</f>
        <v>0</v>
      </c>
      <c r="K171" s="201" t="s">
        <v>20</v>
      </c>
      <c r="L171" s="43"/>
      <c r="M171" s="249" t="s">
        <v>20</v>
      </c>
      <c r="N171" s="250" t="s">
        <v>47</v>
      </c>
      <c r="O171" s="25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0" t="s">
        <v>273</v>
      </c>
      <c r="AT171" s="210" t="s">
        <v>118</v>
      </c>
      <c r="AU171" s="210" t="s">
        <v>22</v>
      </c>
      <c r="AY171" s="16" t="s">
        <v>116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22</v>
      </c>
      <c r="BK171" s="211">
        <f>ROUND(I171*H171,2)</f>
        <v>0</v>
      </c>
      <c r="BL171" s="16" t="s">
        <v>273</v>
      </c>
      <c r="BM171" s="210" t="s">
        <v>314</v>
      </c>
    </row>
    <row r="172" s="2" customFormat="1" ht="6.96" customHeight="1">
      <c r="A172" s="37"/>
      <c r="B172" s="58"/>
      <c r="C172" s="59"/>
      <c r="D172" s="59"/>
      <c r="E172" s="59"/>
      <c r="F172" s="59"/>
      <c r="G172" s="59"/>
      <c r="H172" s="59"/>
      <c r="I172" s="59"/>
      <c r="J172" s="59"/>
      <c r="K172" s="59"/>
      <c r="L172" s="43"/>
      <c r="M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</row>
  </sheetData>
  <sheetProtection sheet="1" autoFilter="0" formatColumns="0" formatRows="0" objects="1" scenarios="1" spinCount="100000" saltValue="gAKQ49mgHHIJlPzhYk5tzMyZCfUqfuh5wDHHSnZNcA6OqYXGQZNSuJLn5TH8+IZO4BIqt5Qt09K6YdXn7MYBwg==" hashValue="gIJe62DSeAspiJVHdv7siXPzgKzzzrm64AVxOn/15zkMBLYqPdO5dWBrnny4Mf3tENWkSQI5jEVMEDchAmgYeA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21151124"/>
    <hyperlink ref="F93" r:id="rId2" display="https://podminky.urs.cz/item/CS_URS_2023_02/124253103"/>
    <hyperlink ref="F97" r:id="rId3" display="https://podminky.urs.cz/item/CS_URS_2023_02/124253119"/>
    <hyperlink ref="F100" r:id="rId4" display="https://podminky.urs.cz/item/CS_URS_2023_02/162253101"/>
    <hyperlink ref="F103" r:id="rId5" display="https://podminky.urs.cz/item/CS_URS_2023_02/162253901"/>
    <hyperlink ref="F106" r:id="rId6" display="https://podminky.urs.cz/item/CS_URS_2023_02/162651112"/>
    <hyperlink ref="F109" r:id="rId7" display="https://podminky.urs.cz/item/CS_URS_2023_02/167151111"/>
    <hyperlink ref="F111" r:id="rId8" display="https://podminky.urs.cz/item/CS_URS_2023_02/171103201"/>
    <hyperlink ref="F114" r:id="rId9" display="https://podminky.urs.cz/item/CS_URS_2023_02/171251201"/>
    <hyperlink ref="F117" r:id="rId10" display="https://podminky.urs.cz/item/CS_URS_2023_02/181451121"/>
    <hyperlink ref="F122" r:id="rId11" display="https://podminky.urs.cz/item/CS_URS_2023_02/181451123"/>
    <hyperlink ref="F127" r:id="rId12" display="https://podminky.urs.cz/item/CS_URS_2023_02/181951111"/>
    <hyperlink ref="F130" r:id="rId13" display="https://podminky.urs.cz/item/CS_URS_2023_02/182151111"/>
    <hyperlink ref="F137" r:id="rId14" display="https://podminky.urs.cz/item/CS_URS_2023_02/457315812"/>
    <hyperlink ref="F140" r:id="rId15" display="https://podminky.urs.cz/item/CS_URS_2023_02/462511370"/>
    <hyperlink ref="F143" r:id="rId16" display="https://podminky.urs.cz/item/CS_URS_2023_02/462519003"/>
    <hyperlink ref="F146" r:id="rId17" display="https://podminky.urs.cz/item/CS_URS_2023_02/465513217"/>
    <hyperlink ref="F150" r:id="rId18" display="https://podminky.urs.cz/item/CS_URS_2023_02/572211111"/>
    <hyperlink ref="F152" r:id="rId19" display="https://podminky.urs.cz/item/CS_URS_2023_02/572241112"/>
    <hyperlink ref="F155" r:id="rId20" display="https://podminky.urs.cz/item/CS_URS_2023_02/938901101"/>
    <hyperlink ref="F159" r:id="rId21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2023-09-19T14:09:42Z</dcterms:created>
  <dcterms:modified xsi:type="dcterms:W3CDTF">2023-09-19T14:09:46Z</dcterms:modified>
</cp:coreProperties>
</file>